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xr:revisionPtr revIDLastSave="0" documentId="8_{DABFE41E-0A3E-46BB-A631-9424A58F6CB7}" xr6:coauthVersionLast="36" xr6:coauthVersionMax="36" xr10:uidLastSave="{00000000-0000-0000-0000-000000000000}"/>
  <bookViews>
    <workbookView xWindow="0" yWindow="0" windowWidth="19200" windowHeight="6940" tabRatio="900" xr2:uid="{00000000-000D-0000-FFFF-FFFF00000000}"/>
  </bookViews>
  <sheets>
    <sheet name="SEKTOR_USD" sheetId="1" r:id="rId1"/>
  </sheets>
  <calcPr calcId="191029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L47" i="1"/>
  <c r="K47" i="1"/>
  <c r="M47" i="1" s="1"/>
  <c r="J47" i="1"/>
  <c r="G47" i="1"/>
  <c r="I47" i="1" s="1"/>
  <c r="F47" i="1"/>
  <c r="D47" i="1"/>
  <c r="C47" i="1"/>
  <c r="E47" i="1" s="1"/>
  <c r="B47" i="1"/>
  <c r="M46" i="1"/>
  <c r="L46" i="1"/>
  <c r="I46" i="1"/>
  <c r="H46" i="1"/>
  <c r="E46" i="1"/>
  <c r="D46" i="1"/>
  <c r="M43" i="1"/>
  <c r="L43" i="1"/>
  <c r="I43" i="1"/>
  <c r="H43" i="1"/>
  <c r="E43" i="1"/>
  <c r="D43" i="1"/>
  <c r="L42" i="1"/>
  <c r="K42" i="1"/>
  <c r="M42" i="1" s="1"/>
  <c r="J42" i="1"/>
  <c r="G42" i="1"/>
  <c r="I42" i="1" s="1"/>
  <c r="F42" i="1"/>
  <c r="D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H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K22" i="1" s="1"/>
  <c r="J23" i="1"/>
  <c r="J22" i="1" s="1"/>
  <c r="H23" i="1"/>
  <c r="G23" i="1"/>
  <c r="I23" i="1" s="1"/>
  <c r="F23" i="1"/>
  <c r="C23" i="1"/>
  <c r="C22" i="1" s="1"/>
  <c r="B23" i="1"/>
  <c r="B22" i="1" s="1"/>
  <c r="G22" i="1"/>
  <c r="I22" i="1" s="1"/>
  <c r="F22" i="1"/>
  <c r="M21" i="1"/>
  <c r="L21" i="1"/>
  <c r="I21" i="1"/>
  <c r="H21" i="1"/>
  <c r="E21" i="1"/>
  <c r="D21" i="1"/>
  <c r="M20" i="1"/>
  <c r="L20" i="1"/>
  <c r="K20" i="1"/>
  <c r="J20" i="1"/>
  <c r="I20" i="1"/>
  <c r="G20" i="1"/>
  <c r="F20" i="1"/>
  <c r="H20" i="1" s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H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L9" i="1"/>
  <c r="K9" i="1"/>
  <c r="M9" i="1" s="1"/>
  <c r="J9" i="1"/>
  <c r="G9" i="1"/>
  <c r="G8" i="1" s="1"/>
  <c r="F9" i="1"/>
  <c r="F8" i="1" s="1"/>
  <c r="F44" i="1" s="1"/>
  <c r="F45" i="1" s="1"/>
  <c r="D9" i="1"/>
  <c r="C9" i="1"/>
  <c r="C8" i="1" s="1"/>
  <c r="B9" i="1"/>
  <c r="K8" i="1"/>
  <c r="J8" i="1"/>
  <c r="B8" i="1"/>
  <c r="B44" i="1" s="1"/>
  <c r="B45" i="1" s="1"/>
  <c r="D22" i="1" l="1"/>
  <c r="E22" i="1"/>
  <c r="G44" i="1"/>
  <c r="H8" i="1"/>
  <c r="I8" i="1"/>
  <c r="J44" i="1"/>
  <c r="J45" i="1" s="1"/>
  <c r="M22" i="1"/>
  <c r="L22" i="1"/>
  <c r="E8" i="1"/>
  <c r="D8" i="1"/>
  <c r="C44" i="1"/>
  <c r="E9" i="1"/>
  <c r="K44" i="1"/>
  <c r="M8" i="1" s="1"/>
  <c r="D18" i="1"/>
  <c r="L18" i="1"/>
  <c r="H22" i="1"/>
  <c r="D23" i="1"/>
  <c r="L23" i="1"/>
  <c r="D29" i="1"/>
  <c r="L29" i="1"/>
  <c r="H42" i="1"/>
  <c r="H47" i="1"/>
  <c r="L8" i="1"/>
  <c r="H9" i="1"/>
  <c r="I9" i="1"/>
  <c r="E23" i="1"/>
  <c r="M23" i="1"/>
  <c r="L44" i="1" l="1"/>
  <c r="K45" i="1"/>
  <c r="M44" i="1"/>
  <c r="C45" i="1"/>
  <c r="D44" i="1"/>
  <c r="E44" i="1"/>
  <c r="I44" i="1"/>
  <c r="H44" i="1"/>
  <c r="G45" i="1"/>
  <c r="E45" i="1" l="1"/>
  <c r="D45" i="1"/>
  <c r="M45" i="1"/>
  <c r="L45" i="1"/>
  <c r="H45" i="1"/>
  <c r="I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<sst xmlns="http://schemas.openxmlformats.org/spreadsheetml/2006/main" count="55" uniqueCount="54">
  <si>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</si>
  <si>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</si>
  <si>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</si>
  <si>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</si>
  <si>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</si>
  <si>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</si>
  <si>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</si>
  <si>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</si>
  <si>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</si>
  <si>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</si>
  <si>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</si>
  <si>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</si>
  <si>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</si>
  <si>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</si>
  <si>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</si>
  <si>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</si>
  <si>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</si>
  <si>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</si>
  <si>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</si>
  <si>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</si>
  <si>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</si>
  <si>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</si>
  <si>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</si>
  <si>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</si>
  <si>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</si>
  <si>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</si>
  <si>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</si>
  <si>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</si>
  <si>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</si>
  <si>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</si>
  <si>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</si>
  <si>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</si>
  <si>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</si>
  <si>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</si>
  <si>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</si>
  <si>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</si>
  <si>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</si>
  <si>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</si>
  <si>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</si>
  <si>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</si>
  <si>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</si>
  <si>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</si>
  <si>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</si>
  <si>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</si>
  <si>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</si>
  <si>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</si>
  <si>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</si>
  <si>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</si>
  <si>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</si>
  <si>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</si>
  <si>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1 - 31 OCTOBER EXPORT FIGURES</t>
  </si>
  <si>
    <t>1 - 31 OCTOBER</t>
  </si>
  <si>
    <t>1st JANUARY  -  31th OCTOBER</t>
  </si>
  <si>
    <t>For January-October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</si>
</sst>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2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2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165" fontId="48" fillId="43" borderId="9" xfId="1" applyNumberFormat="1" applyFont="1" applyFill="1" applyBorder="1" applyAlignment="1">
      <alignment horizontal="center"/>
    </xf>
  </cellXfs>
  <cellStyles count="336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20% - Accent1" xfId="20" xr:uid="{00000000-0005-0000-0000-000012000000}"/>
    <cellStyle name="20% - Accent1 2" xfId="21" xr:uid="{00000000-0005-0000-0000-000013000000}"/>
    <cellStyle name="20% - Accent1 2 2" xfId="22" xr:uid="{00000000-0005-0000-0000-000014000000}"/>
    <cellStyle name="20% - Accent1 2 2 2" xfId="170" xr:uid="{00000000-0005-0000-0000-000015000000}"/>
    <cellStyle name="20% - Accent1 2 3" xfId="171" xr:uid="{00000000-0005-0000-0000-000016000000}"/>
    <cellStyle name="20% - Accent1 3" xfId="172" xr:uid="{00000000-0005-0000-0000-000017000000}"/>
    <cellStyle name="20% - Accent1 4" xfId="173" xr:uid="{00000000-0005-0000-0000-000018000000}"/>
    <cellStyle name="20% - Accent2" xfId="23" xr:uid="{00000000-0005-0000-0000-000019000000}"/>
    <cellStyle name="20% - Accent2 2" xfId="24" xr:uid="{00000000-0005-0000-0000-00001A000000}"/>
    <cellStyle name="20% - Accent2 2 2" xfId="25" xr:uid="{00000000-0005-0000-0000-00001B000000}"/>
    <cellStyle name="20% - Accent2 2 2 2" xfId="174" xr:uid="{00000000-0005-0000-0000-00001C000000}"/>
    <cellStyle name="20% - Accent2 2 3" xfId="175" xr:uid="{00000000-0005-0000-0000-00001D000000}"/>
    <cellStyle name="20% - Accent2 3" xfId="176" xr:uid="{00000000-0005-0000-0000-00001E000000}"/>
    <cellStyle name="20% - Accent2 4" xfId="177" xr:uid="{00000000-0005-0000-0000-00001F000000}"/>
    <cellStyle name="20% - Accent3" xfId="26" xr:uid="{00000000-0005-0000-0000-000020000000}"/>
    <cellStyle name="20% - Accent3 2" xfId="27" xr:uid="{00000000-0005-0000-0000-000021000000}"/>
    <cellStyle name="20% - Accent3 2 2" xfId="28" xr:uid="{00000000-0005-0000-0000-000022000000}"/>
    <cellStyle name="20% - Accent3 2 2 2" xfId="178" xr:uid="{00000000-0005-0000-0000-000023000000}"/>
    <cellStyle name="20% - Accent3 2 3" xfId="179" xr:uid="{00000000-0005-0000-0000-000024000000}"/>
    <cellStyle name="20% - Accent3 3" xfId="180" xr:uid="{00000000-0005-0000-0000-000025000000}"/>
    <cellStyle name="20% - Accent3 4" xfId="181" xr:uid="{00000000-0005-0000-0000-000026000000}"/>
    <cellStyle name="20% - Accent4" xfId="29" xr:uid="{00000000-0005-0000-0000-000027000000}"/>
    <cellStyle name="20% - Accent4 2" xfId="30" xr:uid="{00000000-0005-0000-0000-000028000000}"/>
    <cellStyle name="20% - Accent4 2 2" xfId="31" xr:uid="{00000000-0005-0000-0000-000029000000}"/>
    <cellStyle name="20% - Accent4 2 2 2" xfId="182" xr:uid="{00000000-0005-0000-0000-00002A000000}"/>
    <cellStyle name="20% - Accent4 2 3" xfId="183" xr:uid="{00000000-0005-0000-0000-00002B000000}"/>
    <cellStyle name="20% - Accent4 3" xfId="184" xr:uid="{00000000-0005-0000-0000-00002C000000}"/>
    <cellStyle name="20% - Accent4 4" xfId="185" xr:uid="{00000000-0005-0000-0000-00002D000000}"/>
    <cellStyle name="20% - Accent5" xfId="32" xr:uid="{00000000-0005-0000-0000-00002E000000}"/>
    <cellStyle name="20% - Accent5 2" xfId="33" xr:uid="{00000000-0005-0000-0000-00002F000000}"/>
    <cellStyle name="20% - Accent5 2 2" xfId="34" xr:uid="{00000000-0005-0000-0000-000030000000}"/>
    <cellStyle name="20% - Accent5 2 2 2" xfId="186" xr:uid="{00000000-0005-0000-0000-000031000000}"/>
    <cellStyle name="20% - Accent5 2 3" xfId="187" xr:uid="{00000000-0005-0000-0000-000032000000}"/>
    <cellStyle name="20% - Accent5 3" xfId="188" xr:uid="{00000000-0005-0000-0000-000033000000}"/>
    <cellStyle name="20% - Accent5 4" xfId="189" xr:uid="{00000000-0005-0000-0000-000034000000}"/>
    <cellStyle name="20% - Accent6" xfId="35" xr:uid="{00000000-0005-0000-0000-000035000000}"/>
    <cellStyle name="20% - Accent6 2" xfId="36" xr:uid="{00000000-0005-0000-0000-000036000000}"/>
    <cellStyle name="20% - Accent6 2 2" xfId="37" xr:uid="{00000000-0005-0000-0000-000037000000}"/>
    <cellStyle name="20% - Accent6 2 2 2" xfId="190" xr:uid="{00000000-0005-0000-0000-000038000000}"/>
    <cellStyle name="20% - Accent6 2 3" xfId="191" xr:uid="{00000000-0005-0000-0000-000039000000}"/>
    <cellStyle name="20% - Accent6 3" xfId="192" xr:uid="{00000000-0005-0000-0000-00003A000000}"/>
    <cellStyle name="20% - Accent6 4" xfId="193" xr:uid="{00000000-0005-0000-0000-00003B000000}"/>
    <cellStyle name="40% - Accent1" xfId="38" xr:uid="{00000000-0005-0000-0000-00003C000000}"/>
    <cellStyle name="40% - Accent1 2" xfId="39" xr:uid="{00000000-0005-0000-0000-00003D000000}"/>
    <cellStyle name="40% - Accent1 2 2" xfId="40" xr:uid="{00000000-0005-0000-0000-00003E000000}"/>
    <cellStyle name="40% - Accent1 2 2 2" xfId="194" xr:uid="{00000000-0005-0000-0000-00003F000000}"/>
    <cellStyle name="40% - Accent1 2 3" xfId="195" xr:uid="{00000000-0005-0000-0000-000040000000}"/>
    <cellStyle name="40% - Accent1 3" xfId="196" xr:uid="{00000000-0005-0000-0000-000041000000}"/>
    <cellStyle name="40% - Accent1 4" xfId="197" xr:uid="{00000000-0005-0000-0000-000042000000}"/>
    <cellStyle name="40% - Accent2" xfId="41" xr:uid="{00000000-0005-0000-0000-000043000000}"/>
    <cellStyle name="40% - Accent2 2" xfId="42" xr:uid="{00000000-0005-0000-0000-000044000000}"/>
    <cellStyle name="40% - Accent2 2 2" xfId="43" xr:uid="{00000000-0005-0000-0000-000045000000}"/>
    <cellStyle name="40% - Accent2 2 2 2" xfId="198" xr:uid="{00000000-0005-0000-0000-000046000000}"/>
    <cellStyle name="40% - Accent2 2 3" xfId="199" xr:uid="{00000000-0005-0000-0000-000047000000}"/>
    <cellStyle name="40% - Accent2 3" xfId="200" xr:uid="{00000000-0005-0000-0000-000048000000}"/>
    <cellStyle name="40% - Accent2 4" xfId="201" xr:uid="{00000000-0005-0000-0000-000049000000}"/>
    <cellStyle name="40% - Accent3" xfId="44" xr:uid="{00000000-0005-0000-0000-00004A000000}"/>
    <cellStyle name="40% - Accent3 2" xfId="45" xr:uid="{00000000-0005-0000-0000-00004B000000}"/>
    <cellStyle name="40% - Accent3 2 2" xfId="46" xr:uid="{00000000-0005-0000-0000-00004C000000}"/>
    <cellStyle name="40% - Accent3 2 2 2" xfId="202" xr:uid="{00000000-0005-0000-0000-00004D000000}"/>
    <cellStyle name="40% - Accent3 2 3" xfId="203" xr:uid="{00000000-0005-0000-0000-00004E000000}"/>
    <cellStyle name="40% - Accent3 3" xfId="204" xr:uid="{00000000-0005-0000-0000-00004F000000}"/>
    <cellStyle name="40% - Accent3 4" xfId="205" xr:uid="{00000000-0005-0000-0000-000050000000}"/>
    <cellStyle name="40% - Accent4" xfId="47" xr:uid="{00000000-0005-0000-0000-000051000000}"/>
    <cellStyle name="40% - Accent4 2" xfId="48" xr:uid="{00000000-0005-0000-0000-000052000000}"/>
    <cellStyle name="40% - Accent4 2 2" xfId="49" xr:uid="{00000000-0005-0000-0000-000053000000}"/>
    <cellStyle name="40% - Accent4 2 2 2" xfId="206" xr:uid="{00000000-0005-0000-0000-000054000000}"/>
    <cellStyle name="40% - Accent4 2 3" xfId="207" xr:uid="{00000000-0005-0000-0000-000055000000}"/>
    <cellStyle name="40% - Accent4 3" xfId="208" xr:uid="{00000000-0005-0000-0000-000056000000}"/>
    <cellStyle name="40% - Accent4 4" xfId="209" xr:uid="{00000000-0005-0000-0000-000057000000}"/>
    <cellStyle name="40% - Accent5" xfId="50" xr:uid="{00000000-0005-0000-0000-000058000000}"/>
    <cellStyle name="40% - Accent5 2" xfId="51" xr:uid="{00000000-0005-0000-0000-000059000000}"/>
    <cellStyle name="40% - Accent5 2 2" xfId="52" xr:uid="{00000000-0005-0000-0000-00005A000000}"/>
    <cellStyle name="40% - Accent5 2 2 2" xfId="210" xr:uid="{00000000-0005-0000-0000-00005B000000}"/>
    <cellStyle name="40% - Accent5 2 3" xfId="211" xr:uid="{00000000-0005-0000-0000-00005C000000}"/>
    <cellStyle name="40% - Accent5 3" xfId="212" xr:uid="{00000000-0005-0000-0000-00005D000000}"/>
    <cellStyle name="40% - Accent5 4" xfId="213" xr:uid="{00000000-0005-0000-0000-00005E000000}"/>
    <cellStyle name="40% - Accent6" xfId="53" xr:uid="{00000000-0005-0000-0000-00005F000000}"/>
    <cellStyle name="40% - Accent6 2" xfId="54" xr:uid="{00000000-0005-0000-0000-000060000000}"/>
    <cellStyle name="40% - Accent6 2 2" xfId="55" xr:uid="{00000000-0005-0000-0000-000061000000}"/>
    <cellStyle name="40% - Accent6 2 2 2" xfId="214" xr:uid="{00000000-0005-0000-0000-000062000000}"/>
    <cellStyle name="40% - Accent6 2 3" xfId="215" xr:uid="{00000000-0005-0000-0000-000063000000}"/>
    <cellStyle name="40% - Accent6 3" xfId="216" xr:uid="{00000000-0005-0000-0000-000064000000}"/>
    <cellStyle name="40% - Accent6 4" xfId="217" xr:uid="{00000000-0005-0000-0000-000065000000}"/>
    <cellStyle name="60% - Accent1" xfId="56" xr:uid="{00000000-0005-0000-0000-000066000000}"/>
    <cellStyle name="60% - Accent1 2" xfId="57" xr:uid="{00000000-0005-0000-0000-000067000000}"/>
    <cellStyle name="60% - Accent1 2 2" xfId="58" xr:uid="{00000000-0005-0000-0000-000068000000}"/>
    <cellStyle name="60% - Accent1 2 2 2" xfId="218" xr:uid="{00000000-0005-0000-0000-000069000000}"/>
    <cellStyle name="60% - Accent1 2 3" xfId="219" xr:uid="{00000000-0005-0000-0000-00006A000000}"/>
    <cellStyle name="60% - Accent1 3" xfId="220" xr:uid="{00000000-0005-0000-0000-00006B000000}"/>
    <cellStyle name="60% - Accent2" xfId="59" xr:uid="{00000000-0005-0000-0000-00006C000000}"/>
    <cellStyle name="60% - Accent2 2" xfId="60" xr:uid="{00000000-0005-0000-0000-00006D000000}"/>
    <cellStyle name="60% - Accent2 2 2" xfId="61" xr:uid="{00000000-0005-0000-0000-00006E000000}"/>
    <cellStyle name="60% - Accent2 2 2 2" xfId="221" xr:uid="{00000000-0005-0000-0000-00006F000000}"/>
    <cellStyle name="60% - Accent2 2 3" xfId="222" xr:uid="{00000000-0005-0000-0000-000070000000}"/>
    <cellStyle name="60% - Accent2 3" xfId="223" xr:uid="{00000000-0005-0000-0000-000071000000}"/>
    <cellStyle name="60% - Accent3" xfId="62" xr:uid="{00000000-0005-0000-0000-000072000000}"/>
    <cellStyle name="60% - Accent3 2" xfId="63" xr:uid="{00000000-0005-0000-0000-000073000000}"/>
    <cellStyle name="60% - Accent3 2 2" xfId="64" xr:uid="{00000000-0005-0000-0000-000074000000}"/>
    <cellStyle name="60% - Accent3 2 2 2" xfId="224" xr:uid="{00000000-0005-0000-0000-000075000000}"/>
    <cellStyle name="60% - Accent3 2 3" xfId="225" xr:uid="{00000000-0005-0000-0000-000076000000}"/>
    <cellStyle name="60% - Accent3 3" xfId="226" xr:uid="{00000000-0005-0000-0000-000077000000}"/>
    <cellStyle name="60% - Accent4" xfId="65" xr:uid="{00000000-0005-0000-0000-000078000000}"/>
    <cellStyle name="60% - Accent4 2" xfId="66" xr:uid="{00000000-0005-0000-0000-000079000000}"/>
    <cellStyle name="60% - Accent4 2 2" xfId="67" xr:uid="{00000000-0005-0000-0000-00007A000000}"/>
    <cellStyle name="60% - Accent4 2 2 2" xfId="227" xr:uid="{00000000-0005-0000-0000-00007B000000}"/>
    <cellStyle name="60% - Accent4 2 3" xfId="228" xr:uid="{00000000-0005-0000-0000-00007C000000}"/>
    <cellStyle name="60% - Accent4 3" xfId="229" xr:uid="{00000000-0005-0000-0000-00007D000000}"/>
    <cellStyle name="60% - Accent5" xfId="68" xr:uid="{00000000-0005-0000-0000-00007E000000}"/>
    <cellStyle name="60% - Accent5 2" xfId="69" xr:uid="{00000000-0005-0000-0000-00007F000000}"/>
    <cellStyle name="60% - Accent5 2 2" xfId="70" xr:uid="{00000000-0005-0000-0000-000080000000}"/>
    <cellStyle name="60% - Accent5 2 2 2" xfId="230" xr:uid="{00000000-0005-0000-0000-000081000000}"/>
    <cellStyle name="60% - Accent5 2 3" xfId="231" xr:uid="{00000000-0005-0000-0000-000082000000}"/>
    <cellStyle name="60% - Accent5 3" xfId="232" xr:uid="{00000000-0005-0000-0000-000083000000}"/>
    <cellStyle name="60% - Accent6" xfId="71" xr:uid="{00000000-0005-0000-0000-000084000000}"/>
    <cellStyle name="60% - Accent6 2" xfId="72" xr:uid="{00000000-0005-0000-0000-000085000000}"/>
    <cellStyle name="60% - Accent6 2 2" xfId="73" xr:uid="{00000000-0005-0000-0000-000086000000}"/>
    <cellStyle name="60% - Accent6 2 2 2" xfId="233" xr:uid="{00000000-0005-0000-0000-000087000000}"/>
    <cellStyle name="60% - Accent6 2 3" xfId="234" xr:uid="{00000000-0005-0000-0000-000088000000}"/>
    <cellStyle name="60% - Accent6 3" xfId="235" xr:uid="{00000000-0005-0000-0000-000089000000}"/>
    <cellStyle name="Accent1 2" xfId="74" xr:uid="{00000000-0005-0000-0000-00008A000000}"/>
    <cellStyle name="Accent1 2 2" xfId="75" xr:uid="{00000000-0005-0000-0000-00008B000000}"/>
    <cellStyle name="Accent1 2 2 2" xfId="236" xr:uid="{00000000-0005-0000-0000-00008C000000}"/>
    <cellStyle name="Accent1 2 3" xfId="237" xr:uid="{00000000-0005-0000-0000-00008D000000}"/>
    <cellStyle name="Accent1 3" xfId="238" xr:uid="{00000000-0005-0000-0000-00008E000000}"/>
    <cellStyle name="Accent2 2" xfId="76" xr:uid="{00000000-0005-0000-0000-00008F000000}"/>
    <cellStyle name="Accent2 2 2" xfId="77" xr:uid="{00000000-0005-0000-0000-000090000000}"/>
    <cellStyle name="Accent2 2 2 2" xfId="239" xr:uid="{00000000-0005-0000-0000-000091000000}"/>
    <cellStyle name="Accent2 2 3" xfId="240" xr:uid="{00000000-0005-0000-0000-000092000000}"/>
    <cellStyle name="Accent2 3" xfId="241" xr:uid="{00000000-0005-0000-0000-000093000000}"/>
    <cellStyle name="Accent3 2" xfId="78" xr:uid="{00000000-0005-0000-0000-000094000000}"/>
    <cellStyle name="Accent3 2 2" xfId="79" xr:uid="{00000000-0005-0000-0000-000095000000}"/>
    <cellStyle name="Accent3 2 2 2" xfId="242" xr:uid="{00000000-0005-0000-0000-000096000000}"/>
    <cellStyle name="Accent3 2 3" xfId="243" xr:uid="{00000000-0005-0000-0000-000097000000}"/>
    <cellStyle name="Accent3 3" xfId="244" xr:uid="{00000000-0005-0000-0000-000098000000}"/>
    <cellStyle name="Accent4 2" xfId="80" xr:uid="{00000000-0005-0000-0000-000099000000}"/>
    <cellStyle name="Accent4 2 2" xfId="81" xr:uid="{00000000-0005-0000-0000-00009A000000}"/>
    <cellStyle name="Accent4 2 2 2" xfId="245" xr:uid="{00000000-0005-0000-0000-00009B000000}"/>
    <cellStyle name="Accent4 2 3" xfId="246" xr:uid="{00000000-0005-0000-0000-00009C000000}"/>
    <cellStyle name="Accent4 3" xfId="247" xr:uid="{00000000-0005-0000-0000-00009D000000}"/>
    <cellStyle name="Accent5 2" xfId="82" xr:uid="{00000000-0005-0000-0000-00009E000000}"/>
    <cellStyle name="Accent5 2 2" xfId="83" xr:uid="{00000000-0005-0000-0000-00009F000000}"/>
    <cellStyle name="Accent5 2 2 2" xfId="248" xr:uid="{00000000-0005-0000-0000-0000A0000000}"/>
    <cellStyle name="Accent5 2 3" xfId="249" xr:uid="{00000000-0005-0000-0000-0000A1000000}"/>
    <cellStyle name="Accent5 3" xfId="250" xr:uid="{00000000-0005-0000-0000-0000A2000000}"/>
    <cellStyle name="Accent6 2" xfId="84" xr:uid="{00000000-0005-0000-0000-0000A3000000}"/>
    <cellStyle name="Accent6 2 2" xfId="85" xr:uid="{00000000-0005-0000-0000-0000A4000000}"/>
    <cellStyle name="Accent6 2 2 2" xfId="251" xr:uid="{00000000-0005-0000-0000-0000A5000000}"/>
    <cellStyle name="Accent6 2 3" xfId="252" xr:uid="{00000000-0005-0000-0000-0000A6000000}"/>
    <cellStyle name="Accent6 3" xfId="253" xr:uid="{00000000-0005-0000-0000-0000A7000000}"/>
    <cellStyle name="Açıklama Metni 2" xfId="86" xr:uid="{00000000-0005-0000-0000-0000A8000000}"/>
    <cellStyle name="Ana Başlık 2" xfId="87" xr:uid="{00000000-0005-0000-0000-0000A9000000}"/>
    <cellStyle name="Bad 2" xfId="88" xr:uid="{00000000-0005-0000-0000-0000AA000000}"/>
    <cellStyle name="Bad 2 2" xfId="89" xr:uid="{00000000-0005-0000-0000-0000AB000000}"/>
    <cellStyle name="Bad 2 2 2" xfId="254" xr:uid="{00000000-0005-0000-0000-0000AC000000}"/>
    <cellStyle name="Bad 2 3" xfId="255" xr:uid="{00000000-0005-0000-0000-0000AD000000}"/>
    <cellStyle name="Bad 3" xfId="256" xr:uid="{00000000-0005-0000-0000-0000AE000000}"/>
    <cellStyle name="Bağlı Hücre 2" xfId="90" xr:uid="{00000000-0005-0000-0000-0000AF000000}"/>
    <cellStyle name="Başlık 1 2" xfId="91" xr:uid="{00000000-0005-0000-0000-0000B0000000}"/>
    <cellStyle name="Başlık 2 2" xfId="92" xr:uid="{00000000-0005-0000-0000-0000B1000000}"/>
    <cellStyle name="Başlık 3 2" xfId="93" xr:uid="{00000000-0005-0000-0000-0000B2000000}"/>
    <cellStyle name="Başlık 4 2" xfId="94" xr:uid="{00000000-0005-0000-0000-0000B3000000}"/>
    <cellStyle name="Calculation 2" xfId="95" xr:uid="{00000000-0005-0000-0000-0000B4000000}"/>
    <cellStyle name="Calculation 2 2" xfId="96" xr:uid="{00000000-0005-0000-0000-0000B5000000}"/>
    <cellStyle name="Calculation 2 2 2" xfId="257" xr:uid="{00000000-0005-0000-0000-0000B6000000}"/>
    <cellStyle name="Calculation 2 3" xfId="258" xr:uid="{00000000-0005-0000-0000-0000B7000000}"/>
    <cellStyle name="Calculation 3" xfId="259" xr:uid="{00000000-0005-0000-0000-0000B8000000}"/>
    <cellStyle name="Check Cell 2" xfId="97" xr:uid="{00000000-0005-0000-0000-0000B9000000}"/>
    <cellStyle name="Check Cell 2 2" xfId="98" xr:uid="{00000000-0005-0000-0000-0000BA000000}"/>
    <cellStyle name="Check Cell 2 2 2" xfId="260" xr:uid="{00000000-0005-0000-0000-0000BB000000}"/>
    <cellStyle name="Check Cell 2 3" xfId="261" xr:uid="{00000000-0005-0000-0000-0000BC000000}"/>
    <cellStyle name="Check Cell 3" xfId="262" xr:uid="{00000000-0005-0000-0000-0000BD000000}"/>
    <cellStyle name="Comma 2" xfId="99" xr:uid="{00000000-0005-0000-0000-0000BE000000}"/>
    <cellStyle name="Comma 2 2" xfId="100" xr:uid="{00000000-0005-0000-0000-0000BF000000}"/>
    <cellStyle name="Comma 2 3" xfId="263" xr:uid="{00000000-0005-0000-0000-0000C0000000}"/>
    <cellStyle name="Çıkış 2" xfId="101" xr:uid="{00000000-0005-0000-0000-0000C1000000}"/>
    <cellStyle name="Explanatory Text" xfId="102" xr:uid="{00000000-0005-0000-0000-0000C2000000}"/>
    <cellStyle name="Explanatory Text 2" xfId="103" xr:uid="{00000000-0005-0000-0000-0000C3000000}"/>
    <cellStyle name="Explanatory Text 2 2" xfId="104" xr:uid="{00000000-0005-0000-0000-0000C4000000}"/>
    <cellStyle name="Explanatory Text 2 2 2" xfId="264" xr:uid="{00000000-0005-0000-0000-0000C5000000}"/>
    <cellStyle name="Explanatory Text 2 3" xfId="265" xr:uid="{00000000-0005-0000-0000-0000C6000000}"/>
    <cellStyle name="Explanatory Text 3" xfId="266" xr:uid="{00000000-0005-0000-0000-0000C7000000}"/>
    <cellStyle name="Giriş 2" xfId="105" xr:uid="{00000000-0005-0000-0000-0000C8000000}"/>
    <cellStyle name="Good 2" xfId="106" xr:uid="{00000000-0005-0000-0000-0000C9000000}"/>
    <cellStyle name="Good 2 2" xfId="107" xr:uid="{00000000-0005-0000-0000-0000CA000000}"/>
    <cellStyle name="Good 2 2 2" xfId="267" xr:uid="{00000000-0005-0000-0000-0000CB000000}"/>
    <cellStyle name="Good 2 3" xfId="268" xr:uid="{00000000-0005-0000-0000-0000CC000000}"/>
    <cellStyle name="Good 3" xfId="269" xr:uid="{00000000-0005-0000-0000-0000CD000000}"/>
    <cellStyle name="Heading 1" xfId="108" xr:uid="{00000000-0005-0000-0000-0000CE000000}"/>
    <cellStyle name="Heading 1 2" xfId="109" xr:uid="{00000000-0005-0000-0000-0000CF000000}"/>
    <cellStyle name="Heading 2" xfId="110" xr:uid="{00000000-0005-0000-0000-0000D0000000}"/>
    <cellStyle name="Heading 2 2" xfId="111" xr:uid="{00000000-0005-0000-0000-0000D1000000}"/>
    <cellStyle name="Heading 3" xfId="112" xr:uid="{00000000-0005-0000-0000-0000D2000000}"/>
    <cellStyle name="Heading 3 2" xfId="113" xr:uid="{00000000-0005-0000-0000-0000D3000000}"/>
    <cellStyle name="Heading 4" xfId="114" xr:uid="{00000000-0005-0000-0000-0000D4000000}"/>
    <cellStyle name="Heading 4 2" xfId="115" xr:uid="{00000000-0005-0000-0000-0000D5000000}"/>
    <cellStyle name="Hesaplama 2" xfId="270" xr:uid="{00000000-0005-0000-0000-0000D6000000}"/>
    <cellStyle name="Input" xfId="116" xr:uid="{00000000-0005-0000-0000-0000D7000000}"/>
    <cellStyle name="Input 2" xfId="117" xr:uid="{00000000-0005-0000-0000-0000D8000000}"/>
    <cellStyle name="Input 2 2" xfId="118" xr:uid="{00000000-0005-0000-0000-0000D9000000}"/>
    <cellStyle name="Input 2 2 2" xfId="271" xr:uid="{00000000-0005-0000-0000-0000DA000000}"/>
    <cellStyle name="Input 2 3" xfId="272" xr:uid="{00000000-0005-0000-0000-0000DB000000}"/>
    <cellStyle name="Input 3" xfId="273" xr:uid="{00000000-0005-0000-0000-0000DC000000}"/>
    <cellStyle name="İşaretli Hücre 2" xfId="274" xr:uid="{00000000-0005-0000-0000-0000DD000000}"/>
    <cellStyle name="İyi 2" xfId="275" xr:uid="{00000000-0005-0000-0000-0000DE000000}"/>
    <cellStyle name="Kötü 2" xfId="276" xr:uid="{00000000-0005-0000-0000-0000DF000000}"/>
    <cellStyle name="Linked Cell" xfId="119" xr:uid="{00000000-0005-0000-0000-0000E0000000}"/>
    <cellStyle name="Linked Cell 2" xfId="120" xr:uid="{00000000-0005-0000-0000-0000E1000000}"/>
    <cellStyle name="Linked Cell 2 2" xfId="121" xr:uid="{00000000-0005-0000-0000-0000E2000000}"/>
    <cellStyle name="Linked Cell 2 2 2" xfId="277" xr:uid="{00000000-0005-0000-0000-0000E3000000}"/>
    <cellStyle name="Linked Cell 2 3" xfId="278" xr:uid="{00000000-0005-0000-0000-0000E4000000}"/>
    <cellStyle name="Linked Cell 3" xfId="279" xr:uid="{00000000-0005-0000-0000-0000E5000000}"/>
    <cellStyle name="Neutral 2" xfId="122" xr:uid="{00000000-0005-0000-0000-0000E6000000}"/>
    <cellStyle name="Neutral 2 2" xfId="123" xr:uid="{00000000-0005-0000-0000-0000E7000000}"/>
    <cellStyle name="Neutral 2 2 2" xfId="280" xr:uid="{00000000-0005-0000-0000-0000E8000000}"/>
    <cellStyle name="Neutral 2 3" xfId="281" xr:uid="{00000000-0005-0000-0000-0000E9000000}"/>
    <cellStyle name="Neutral 3" xfId="282" xr:uid="{00000000-0005-0000-0000-0000EA000000}"/>
    <cellStyle name="Normal" xfId="0" builtinId="0"/>
    <cellStyle name="Normal 2" xfId="335" xr:uid="{00000000-0005-0000-0000-0000EC000000}"/>
    <cellStyle name="Normal 2 2" xfId="124" xr:uid="{00000000-0005-0000-0000-0000ED000000}"/>
    <cellStyle name="Normal 2 2 2" xfId="283" xr:uid="{00000000-0005-0000-0000-0000EE000000}"/>
    <cellStyle name="Normal 2 3" xfId="125" xr:uid="{00000000-0005-0000-0000-0000EF000000}"/>
    <cellStyle name="Normal 2 3 2" xfId="126" xr:uid="{00000000-0005-0000-0000-0000F0000000}"/>
    <cellStyle name="Normal 2 3 2 2" xfId="284" xr:uid="{00000000-0005-0000-0000-0000F1000000}"/>
    <cellStyle name="Normal 2 3 3" xfId="285" xr:uid="{00000000-0005-0000-0000-0000F2000000}"/>
    <cellStyle name="Normal 3" xfId="127" xr:uid="{00000000-0005-0000-0000-0000F3000000}"/>
    <cellStyle name="Normal 3 2" xfId="286" xr:uid="{00000000-0005-0000-0000-0000F4000000}"/>
    <cellStyle name="Normal 4" xfId="128" xr:uid="{00000000-0005-0000-0000-0000F5000000}"/>
    <cellStyle name="Normal 4 2" xfId="129" xr:uid="{00000000-0005-0000-0000-0000F6000000}"/>
    <cellStyle name="Normal 4 2 2" xfId="130" xr:uid="{00000000-0005-0000-0000-0000F7000000}"/>
    <cellStyle name="Normal 4 2 2 2" xfId="287" xr:uid="{00000000-0005-0000-0000-0000F8000000}"/>
    <cellStyle name="Normal 4 2 3" xfId="288" xr:uid="{00000000-0005-0000-0000-0000F9000000}"/>
    <cellStyle name="Normal 4 3" xfId="289" xr:uid="{00000000-0005-0000-0000-0000FA000000}"/>
    <cellStyle name="Normal 4 4" xfId="290" xr:uid="{00000000-0005-0000-0000-0000FB000000}"/>
    <cellStyle name="Normal 5" xfId="291" xr:uid="{00000000-0005-0000-0000-0000FC000000}"/>
    <cellStyle name="Normal 5 2" xfId="292" xr:uid="{00000000-0005-0000-0000-0000FD000000}"/>
    <cellStyle name="Normal 5 3" xfId="293" xr:uid="{00000000-0005-0000-0000-0000FE000000}"/>
    <cellStyle name="Normal_MAYIS_2009_İHRACAT_RAKAMLARI" xfId="1" xr:uid="{00000000-0005-0000-0000-0000FF000000}"/>
    <cellStyle name="Not 2" xfId="131" xr:uid="{00000000-0005-0000-0000-000000010000}"/>
    <cellStyle name="Not 3" xfId="294" xr:uid="{00000000-0005-0000-0000-000001010000}"/>
    <cellStyle name="Note 2" xfId="132" xr:uid="{00000000-0005-0000-0000-000002010000}"/>
    <cellStyle name="Note 2 2" xfId="133" xr:uid="{00000000-0005-0000-0000-000003010000}"/>
    <cellStyle name="Note 2 2 2" xfId="134" xr:uid="{00000000-0005-0000-0000-000004010000}"/>
    <cellStyle name="Note 2 2 2 2" xfId="135" xr:uid="{00000000-0005-0000-0000-000005010000}"/>
    <cellStyle name="Note 2 2 2 2 2" xfId="295" xr:uid="{00000000-0005-0000-0000-000006010000}"/>
    <cellStyle name="Note 2 2 2 3" xfId="296" xr:uid="{00000000-0005-0000-0000-000007010000}"/>
    <cellStyle name="Note 2 2 3" xfId="136" xr:uid="{00000000-0005-0000-0000-000008010000}"/>
    <cellStyle name="Note 2 2 3 2" xfId="137" xr:uid="{00000000-0005-0000-0000-000009010000}"/>
    <cellStyle name="Note 2 2 3 2 2" xfId="138" xr:uid="{00000000-0005-0000-0000-00000A010000}"/>
    <cellStyle name="Note 2 2 3 2 2 2" xfId="297" xr:uid="{00000000-0005-0000-0000-00000B010000}"/>
    <cellStyle name="Note 2 2 3 2 3" xfId="298" xr:uid="{00000000-0005-0000-0000-00000C010000}"/>
    <cellStyle name="Note 2 2 3 3" xfId="139" xr:uid="{00000000-0005-0000-0000-00000D010000}"/>
    <cellStyle name="Note 2 2 3 3 2" xfId="140" xr:uid="{00000000-0005-0000-0000-00000E010000}"/>
    <cellStyle name="Note 2 2 3 3 2 2" xfId="299" xr:uid="{00000000-0005-0000-0000-00000F010000}"/>
    <cellStyle name="Note 2 2 3 3 3" xfId="300" xr:uid="{00000000-0005-0000-0000-000010010000}"/>
    <cellStyle name="Note 2 2 3 4" xfId="301" xr:uid="{00000000-0005-0000-0000-000011010000}"/>
    <cellStyle name="Note 2 2 4" xfId="141" xr:uid="{00000000-0005-0000-0000-000012010000}"/>
    <cellStyle name="Note 2 2 4 2" xfId="142" xr:uid="{00000000-0005-0000-0000-000013010000}"/>
    <cellStyle name="Note 2 2 4 2 2" xfId="302" xr:uid="{00000000-0005-0000-0000-000014010000}"/>
    <cellStyle name="Note 2 2 4 3" xfId="303" xr:uid="{00000000-0005-0000-0000-000015010000}"/>
    <cellStyle name="Note 2 2 5" xfId="304" xr:uid="{00000000-0005-0000-0000-000016010000}"/>
    <cellStyle name="Note 2 2 6" xfId="305" xr:uid="{00000000-0005-0000-0000-000017010000}"/>
    <cellStyle name="Note 2 3" xfId="143" xr:uid="{00000000-0005-0000-0000-000018010000}"/>
    <cellStyle name="Note 2 3 2" xfId="144" xr:uid="{00000000-0005-0000-0000-000019010000}"/>
    <cellStyle name="Note 2 3 2 2" xfId="145" xr:uid="{00000000-0005-0000-0000-00001A010000}"/>
    <cellStyle name="Note 2 3 2 2 2" xfId="306" xr:uid="{00000000-0005-0000-0000-00001B010000}"/>
    <cellStyle name="Note 2 3 2 3" xfId="307" xr:uid="{00000000-0005-0000-0000-00001C010000}"/>
    <cellStyle name="Note 2 3 3" xfId="146" xr:uid="{00000000-0005-0000-0000-00001D010000}"/>
    <cellStyle name="Note 2 3 3 2" xfId="147" xr:uid="{00000000-0005-0000-0000-00001E010000}"/>
    <cellStyle name="Note 2 3 3 2 2" xfId="308" xr:uid="{00000000-0005-0000-0000-00001F010000}"/>
    <cellStyle name="Note 2 3 3 3" xfId="309" xr:uid="{00000000-0005-0000-0000-000020010000}"/>
    <cellStyle name="Note 2 3 4" xfId="310" xr:uid="{00000000-0005-0000-0000-000021010000}"/>
    <cellStyle name="Note 2 4" xfId="148" xr:uid="{00000000-0005-0000-0000-000022010000}"/>
    <cellStyle name="Note 2 4 2" xfId="149" xr:uid="{00000000-0005-0000-0000-000023010000}"/>
    <cellStyle name="Note 2 4 2 2" xfId="311" xr:uid="{00000000-0005-0000-0000-000024010000}"/>
    <cellStyle name="Note 2 4 3" xfId="312" xr:uid="{00000000-0005-0000-0000-000025010000}"/>
    <cellStyle name="Note 2 5" xfId="313" xr:uid="{00000000-0005-0000-0000-000026010000}"/>
    <cellStyle name="Note 3" xfId="150" xr:uid="{00000000-0005-0000-0000-000027010000}"/>
    <cellStyle name="Note 3 2" xfId="314" xr:uid="{00000000-0005-0000-0000-000028010000}"/>
    <cellStyle name="Nötr 2" xfId="315" xr:uid="{00000000-0005-0000-0000-000029010000}"/>
    <cellStyle name="Output" xfId="151" xr:uid="{00000000-0005-0000-0000-00002A010000}"/>
    <cellStyle name="Output 2" xfId="152" xr:uid="{00000000-0005-0000-0000-00002B010000}"/>
    <cellStyle name="Output 2 2" xfId="153" xr:uid="{00000000-0005-0000-0000-00002C010000}"/>
    <cellStyle name="Output 2 2 2" xfId="316" xr:uid="{00000000-0005-0000-0000-00002D010000}"/>
    <cellStyle name="Output 2 3" xfId="317" xr:uid="{00000000-0005-0000-0000-00002E010000}"/>
    <cellStyle name="Output 3" xfId="318" xr:uid="{00000000-0005-0000-0000-00002F010000}"/>
    <cellStyle name="Percent 2" xfId="154" xr:uid="{00000000-0005-0000-0000-000030010000}"/>
    <cellStyle name="Percent 2 2" xfId="155" xr:uid="{00000000-0005-0000-0000-000031010000}"/>
    <cellStyle name="Percent 2 2 2" xfId="319" xr:uid="{00000000-0005-0000-0000-000032010000}"/>
    <cellStyle name="Percent 2 3" xfId="320" xr:uid="{00000000-0005-0000-0000-000033010000}"/>
    <cellStyle name="Percent 3" xfId="156" xr:uid="{00000000-0005-0000-0000-000034010000}"/>
    <cellStyle name="Percent 3 2" xfId="321" xr:uid="{00000000-0005-0000-0000-000035010000}"/>
    <cellStyle name="Title" xfId="157" xr:uid="{00000000-0005-0000-0000-000036010000}"/>
    <cellStyle name="Title 2" xfId="158" xr:uid="{00000000-0005-0000-0000-000037010000}"/>
    <cellStyle name="Toplam 2" xfId="159" xr:uid="{00000000-0005-0000-0000-000038010000}"/>
    <cellStyle name="Total" xfId="160" xr:uid="{00000000-0005-0000-0000-000039010000}"/>
    <cellStyle name="Total 2" xfId="161" xr:uid="{00000000-0005-0000-0000-00003A010000}"/>
    <cellStyle name="Total 2 2" xfId="162" xr:uid="{00000000-0005-0000-0000-00003B010000}"/>
    <cellStyle name="Total 2 2 2" xfId="322" xr:uid="{00000000-0005-0000-0000-00003C010000}"/>
    <cellStyle name="Total 2 3" xfId="323" xr:uid="{00000000-0005-0000-0000-00003D010000}"/>
    <cellStyle name="Total 3" xfId="324" xr:uid="{00000000-0005-0000-0000-00003E010000}"/>
    <cellStyle name="Uyarı Metni 2" xfId="163" xr:uid="{00000000-0005-0000-0000-00003F010000}"/>
    <cellStyle name="Virgül 2" xfId="164" xr:uid="{00000000-0005-0000-0000-000040010000}"/>
    <cellStyle name="Virgül 3" xfId="325" xr:uid="{00000000-0005-0000-0000-000041010000}"/>
    <cellStyle name="Vurgu1 2" xfId="326" xr:uid="{00000000-0005-0000-0000-000042010000}"/>
    <cellStyle name="Vurgu2 2" xfId="327" xr:uid="{00000000-0005-0000-0000-000043010000}"/>
    <cellStyle name="Vurgu3 2" xfId="328" xr:uid="{00000000-0005-0000-0000-000044010000}"/>
    <cellStyle name="Vurgu4 2" xfId="329" xr:uid="{00000000-0005-0000-0000-000045010000}"/>
    <cellStyle name="Vurgu5 2" xfId="330" xr:uid="{00000000-0005-0000-0000-000046010000}"/>
    <cellStyle name="Vurgu6 2" xfId="331" xr:uid="{00000000-0005-0000-0000-000047010000}"/>
    <cellStyle name="Warning Text" xfId="165" xr:uid="{00000000-0005-0000-0000-000048010000}"/>
    <cellStyle name="Warning Text 2" xfId="166" xr:uid="{00000000-0005-0000-0000-000049010000}"/>
    <cellStyle name="Warning Text 2 2" xfId="167" xr:uid="{00000000-0005-0000-0000-00004A010000}"/>
    <cellStyle name="Warning Text 2 2 2" xfId="332" xr:uid="{00000000-0005-0000-0000-00004B010000}"/>
    <cellStyle name="Warning Text 2 3" xfId="333" xr:uid="{00000000-0005-0000-0000-00004C010000}"/>
    <cellStyle name="Warning Text 3" xfId="334" xr:uid="{00000000-0005-0000-0000-00004D010000}"/>
    <cellStyle name="Yüzde 2" xfId="168" xr:uid="{00000000-0005-0000-0000-00004E010000}"/>
    <cellStyle name="Yüzde 3" xfId="169" xr:uid="{00000000-0005-0000-0000-00004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51" sqref="C51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0.26953125" style="1" bestFit="1" customWidth="1"/>
    <col min="9" max="9" width="17.726562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9" t="s">
        <v>50</v>
      </c>
      <c r="C1" s="39"/>
      <c r="D1" s="39"/>
      <c r="E1" s="39"/>
      <c r="F1" s="39"/>
      <c r="G1" s="39"/>
      <c r="H1" s="39"/>
      <c r="I1" s="39"/>
      <c r="J1" s="39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6" t="s">
        <v>40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18" x14ac:dyDescent="0.25">
      <c r="A6" s="3"/>
      <c r="B6" s="35" t="s">
        <v>51</v>
      </c>
      <c r="C6" s="35"/>
      <c r="D6" s="35"/>
      <c r="E6" s="35"/>
      <c r="F6" s="35" t="s">
        <v>52</v>
      </c>
      <c r="G6" s="35"/>
      <c r="H6" s="35"/>
      <c r="I6" s="35"/>
      <c r="J6" s="35" t="s">
        <v>41</v>
      </c>
      <c r="K6" s="35"/>
      <c r="L6" s="35"/>
      <c r="M6" s="35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f>B9+B18+B20</f>
        <v>2161631.5679600001</v>
      </c>
      <c r="C8" s="8">
        <f>C9+C18+C20</f>
        <v>2428060.43615</v>
      </c>
      <c r="D8" s="10">
        <f t="shared" ref="D8:D48" si="0">(C8-B8)/B8*100</f>
        <v>12.325359794844093</v>
      </c>
      <c r="E8" s="10">
        <f>C8/C$48*100</f>
        <v>14.863603161495156</v>
      </c>
      <c r="F8" s="8">
        <f>F9+F18+F20</f>
        <v>18240862.293159999</v>
      </c>
      <c r="G8" s="8">
        <f>G9+G18+G20</f>
        <v>18777899.89677</v>
      </c>
      <c r="H8" s="10">
        <f t="shared" ref="H8:H48" si="1">(G8-F8)/F8*100</f>
        <v>2.9441459234708498</v>
      </c>
      <c r="I8" s="10">
        <f t="shared" ref="I8" si="2">G8/G$44*100</f>
        <v>13.70004403613013</v>
      </c>
      <c r="J8" s="8">
        <f>J9+J18+J20</f>
        <v>22534861.979460001</v>
      </c>
      <c r="K8" s="8">
        <f>K9+K18+K20</f>
        <v>23161113.918810003</v>
      </c>
      <c r="L8" s="10">
        <f t="shared" ref="L8:L48" si="3">(K8-J8)/J8*100</f>
        <v>2.7790360549836759</v>
      </c>
      <c r="M8" s="10">
        <f t="shared" ref="M8" si="4">K8/K$44*100</f>
        <v>13.989479104505861</v>
      </c>
    </row>
    <row r="9" spans="1:13" ht="15.5" x14ac:dyDescent="0.35">
      <c r="A9" s="9" t="s">
        <v>30</v>
      </c>
      <c r="B9" s="8">
        <f>B10+B11+B12+B13+B14+B15+B16+B17</f>
        <v>1500305.7112000003</v>
      </c>
      <c r="C9" s="8">
        <f>C10+C11+C12+C13+C14+C15+C16+C17</f>
        <v>1728729.45545</v>
      </c>
      <c r="D9" s="10">
        <f t="shared" si="0"/>
        <v>15.225146618104784</v>
      </c>
      <c r="E9" s="10">
        <f>C9/C$48*100</f>
        <v>10.582581972357888</v>
      </c>
      <c r="F9" s="8">
        <f>F10+F11+F12+F13+F14+F15+F16+F17</f>
        <v>12113250.596079998</v>
      </c>
      <c r="G9" s="8">
        <f>G10+G11+G12+G13+G14+G15+G16+G17</f>
        <v>12201256.781220002</v>
      </c>
      <c r="H9" s="10">
        <f t="shared" si="1"/>
        <v>0.72652822990786881</v>
      </c>
      <c r="I9" s="10">
        <f>G9/G$48*100</f>
        <v>8.1974645419302341</v>
      </c>
      <c r="J9" s="8">
        <f>J10+J11+J12+J13+J14+J15+J16+J17</f>
        <v>15105484.85183</v>
      </c>
      <c r="K9" s="8">
        <f>K10+K11+K12+K13+K14+K15+K16+K17</f>
        <v>15186840.68375</v>
      </c>
      <c r="L9" s="10">
        <f t="shared" si="3"/>
        <v>0.53858471090481874</v>
      </c>
      <c r="M9" s="10">
        <f>K9/K$48*100</f>
        <v>8.4411893508510083</v>
      </c>
    </row>
    <row r="10" spans="1:13" ht="14" x14ac:dyDescent="0.3">
      <c r="A10" s="11" t="s">
        <v>6</v>
      </c>
      <c r="B10" s="12">
        <v>645860.30122000002</v>
      </c>
      <c r="C10" s="12">
        <v>699711.81255000003</v>
      </c>
      <c r="D10" s="13">
        <f t="shared" si="0"/>
        <v>8.3379503629928955</v>
      </c>
      <c r="E10" s="13">
        <f t="shared" ref="E10:E48" si="5">C10/C$48*100</f>
        <v>4.2833524875701174</v>
      </c>
      <c r="F10" s="12">
        <v>5436951.9708700003</v>
      </c>
      <c r="G10" s="12">
        <v>5542434.9997899998</v>
      </c>
      <c r="H10" s="13">
        <f t="shared" si="1"/>
        <v>1.9401133113765672</v>
      </c>
      <c r="I10" s="13">
        <f t="shared" ref="I10:I48" si="6">G10/G$48*100</f>
        <v>3.7237077459645671</v>
      </c>
      <c r="J10" s="12">
        <v>6565314.7282199999</v>
      </c>
      <c r="K10" s="12">
        <v>6783924.2510299999</v>
      </c>
      <c r="L10" s="13">
        <f t="shared" si="3"/>
        <v>3.3297645559982136</v>
      </c>
      <c r="M10" s="13">
        <f t="shared" ref="M10:M48" si="7">K10/K$48*100</f>
        <v>3.7706584494593098</v>
      </c>
    </row>
    <row r="11" spans="1:13" ht="14" x14ac:dyDescent="0.3">
      <c r="A11" s="11" t="s">
        <v>5</v>
      </c>
      <c r="B11" s="12">
        <v>201895.71311000001</v>
      </c>
      <c r="C11" s="12">
        <v>224391.59659999999</v>
      </c>
      <c r="D11" s="13">
        <f t="shared" si="0"/>
        <v>11.142328454365654</v>
      </c>
      <c r="E11" s="13">
        <f t="shared" si="5"/>
        <v>1.3736345253107451</v>
      </c>
      <c r="F11" s="12">
        <v>1744090.28458</v>
      </c>
      <c r="G11" s="12">
        <v>1579700.8755600001</v>
      </c>
      <c r="H11" s="13">
        <f t="shared" si="1"/>
        <v>-9.4255102773872199</v>
      </c>
      <c r="I11" s="13">
        <f t="shared" si="6"/>
        <v>1.06132852922094</v>
      </c>
      <c r="J11" s="12">
        <v>2424109.1263799998</v>
      </c>
      <c r="K11" s="12">
        <v>2161351.9023099998</v>
      </c>
      <c r="L11" s="13">
        <f t="shared" si="3"/>
        <v>-10.839331497521476</v>
      </c>
      <c r="M11" s="13">
        <f t="shared" si="7"/>
        <v>1.2013282447047939</v>
      </c>
    </row>
    <row r="12" spans="1:13" ht="14" x14ac:dyDescent="0.3">
      <c r="A12" s="11" t="s">
        <v>3</v>
      </c>
      <c r="B12" s="12">
        <v>141434.38931</v>
      </c>
      <c r="C12" s="12">
        <v>148897.75159999999</v>
      </c>
      <c r="D12" s="13">
        <f t="shared" si="0"/>
        <v>5.2769077778117852</v>
      </c>
      <c r="E12" s="13">
        <f t="shared" si="5"/>
        <v>0.91149176456683423</v>
      </c>
      <c r="F12" s="12">
        <v>1286056.1163699999</v>
      </c>
      <c r="G12" s="12">
        <v>1282688.94997</v>
      </c>
      <c r="H12" s="13">
        <f t="shared" si="1"/>
        <v>-0.26182111006976072</v>
      </c>
      <c r="I12" s="13">
        <f t="shared" si="6"/>
        <v>0.86177984565401666</v>
      </c>
      <c r="J12" s="12">
        <v>1538424.6331</v>
      </c>
      <c r="K12" s="12">
        <v>1561127.34351</v>
      </c>
      <c r="L12" s="13">
        <f t="shared" si="3"/>
        <v>1.4757115767350266</v>
      </c>
      <c r="M12" s="13">
        <f t="shared" si="7"/>
        <v>0.86770986683617624</v>
      </c>
    </row>
    <row r="13" spans="1:13" ht="14" x14ac:dyDescent="0.3">
      <c r="A13" s="11" t="s">
        <v>4</v>
      </c>
      <c r="B13" s="12">
        <v>176872.83212000001</v>
      </c>
      <c r="C13" s="12">
        <v>190336.31328999999</v>
      </c>
      <c r="D13" s="13">
        <f t="shared" si="0"/>
        <v>7.6119554420125066</v>
      </c>
      <c r="E13" s="13">
        <f t="shared" si="5"/>
        <v>1.1651618657608249</v>
      </c>
      <c r="F13" s="12">
        <v>1102653.7923399999</v>
      </c>
      <c r="G13" s="12">
        <v>1144628.6434299999</v>
      </c>
      <c r="H13" s="13">
        <f t="shared" si="1"/>
        <v>3.8067117150998921</v>
      </c>
      <c r="I13" s="13">
        <f t="shared" si="6"/>
        <v>0.76902346097964169</v>
      </c>
      <c r="J13" s="12">
        <v>1396078.7695500001</v>
      </c>
      <c r="K13" s="12">
        <v>1428817.90225</v>
      </c>
      <c r="L13" s="13">
        <f t="shared" si="3"/>
        <v>2.3450777573641357</v>
      </c>
      <c r="M13" s="13">
        <f t="shared" si="7"/>
        <v>0.79416928852642998</v>
      </c>
    </row>
    <row r="14" spans="1:13" ht="14" x14ac:dyDescent="0.3">
      <c r="A14" s="11" t="s">
        <v>1</v>
      </c>
      <c r="B14" s="12">
        <v>177939.40912999999</v>
      </c>
      <c r="C14" s="12">
        <v>347327.80653</v>
      </c>
      <c r="D14" s="13">
        <f t="shared" si="0"/>
        <v>95.194425017027712</v>
      </c>
      <c r="E14" s="13">
        <f t="shared" si="5"/>
        <v>2.1262002404686258</v>
      </c>
      <c r="F14" s="12">
        <v>1288984.09666</v>
      </c>
      <c r="G14" s="12">
        <v>1580845.4549400001</v>
      </c>
      <c r="H14" s="13">
        <f t="shared" si="1"/>
        <v>22.642743152244289</v>
      </c>
      <c r="I14" s="13">
        <f t="shared" si="6"/>
        <v>1.0620975195840816</v>
      </c>
      <c r="J14" s="12">
        <v>1663969.7856600001</v>
      </c>
      <c r="K14" s="12">
        <v>1924851.28645</v>
      </c>
      <c r="L14" s="13">
        <f t="shared" si="3"/>
        <v>15.678259487537716</v>
      </c>
      <c r="M14" s="13">
        <f t="shared" si="7"/>
        <v>1.0698758563088824</v>
      </c>
    </row>
    <row r="15" spans="1:13" ht="14" x14ac:dyDescent="0.3">
      <c r="A15" s="11" t="s">
        <v>2</v>
      </c>
      <c r="B15" s="12">
        <v>28306.503280000001</v>
      </c>
      <c r="C15" s="12">
        <v>21624.29062</v>
      </c>
      <c r="D15" s="13">
        <f t="shared" si="0"/>
        <v>-23.606634114787774</v>
      </c>
      <c r="E15" s="13">
        <f t="shared" si="5"/>
        <v>0.13237515411031797</v>
      </c>
      <c r="F15" s="12">
        <v>331557.72519999999</v>
      </c>
      <c r="G15" s="12">
        <v>230665.09946999999</v>
      </c>
      <c r="H15" s="13">
        <f t="shared" si="1"/>
        <v>-30.429882358838189</v>
      </c>
      <c r="I15" s="13">
        <f t="shared" si="6"/>
        <v>0.15497329560972223</v>
      </c>
      <c r="J15" s="12">
        <v>407665.06822000002</v>
      </c>
      <c r="K15" s="12">
        <v>298584.20780999999</v>
      </c>
      <c r="L15" s="13">
        <f t="shared" si="3"/>
        <v>-26.757470510358662</v>
      </c>
      <c r="M15" s="13">
        <f t="shared" si="7"/>
        <v>0.16595985220249951</v>
      </c>
    </row>
    <row r="16" spans="1:13" ht="14" x14ac:dyDescent="0.3">
      <c r="A16" s="11" t="s">
        <v>7</v>
      </c>
      <c r="B16" s="12">
        <v>122858.87014</v>
      </c>
      <c r="C16" s="12">
        <v>90459.808850000001</v>
      </c>
      <c r="D16" s="13">
        <f t="shared" si="0"/>
        <v>-26.370958200316068</v>
      </c>
      <c r="E16" s="13">
        <f t="shared" si="5"/>
        <v>0.55375833352116943</v>
      </c>
      <c r="F16" s="12">
        <v>838418.93172999995</v>
      </c>
      <c r="G16" s="12">
        <v>752990.99488000001</v>
      </c>
      <c r="H16" s="13">
        <f t="shared" si="1"/>
        <v>-10.18917078526928</v>
      </c>
      <c r="I16" s="13">
        <f t="shared" si="6"/>
        <v>0.50590009632633681</v>
      </c>
      <c r="J16" s="12">
        <v>1008116.65908</v>
      </c>
      <c r="K16" s="12">
        <v>926134.06024999998</v>
      </c>
      <c r="L16" s="13">
        <f t="shared" si="3"/>
        <v>-8.1322531565758229</v>
      </c>
      <c r="M16" s="13">
        <f t="shared" si="7"/>
        <v>0.51476624596501219</v>
      </c>
    </row>
    <row r="17" spans="1:13" ht="14" x14ac:dyDescent="0.3">
      <c r="A17" s="11" t="s">
        <v>8</v>
      </c>
      <c r="B17" s="12">
        <v>5137.6928900000003</v>
      </c>
      <c r="C17" s="12">
        <v>5980.0754100000004</v>
      </c>
      <c r="D17" s="13">
        <f t="shared" si="0"/>
        <v>16.396124447991287</v>
      </c>
      <c r="E17" s="13">
        <f t="shared" si="5"/>
        <v>3.6607601049253417E-2</v>
      </c>
      <c r="F17" s="12">
        <v>84537.678329999995</v>
      </c>
      <c r="G17" s="12">
        <v>87301.763179999994</v>
      </c>
      <c r="H17" s="13">
        <f t="shared" si="1"/>
        <v>3.2696484036504527</v>
      </c>
      <c r="I17" s="13">
        <f t="shared" si="6"/>
        <v>5.865404859092576E-2</v>
      </c>
      <c r="J17" s="12">
        <v>101806.08162</v>
      </c>
      <c r="K17" s="12">
        <v>102049.73014</v>
      </c>
      <c r="L17" s="13">
        <f t="shared" si="3"/>
        <v>0.23932609537948984</v>
      </c>
      <c r="M17" s="13">
        <f t="shared" si="7"/>
        <v>5.6721546847904473E-2</v>
      </c>
    </row>
    <row r="18" spans="1:13" ht="15.5" x14ac:dyDescent="0.35">
      <c r="A18" s="9" t="s">
        <v>31</v>
      </c>
      <c r="B18" s="8">
        <f>B19</f>
        <v>221852.63436</v>
      </c>
      <c r="C18" s="8">
        <f>C19</f>
        <v>207593.57625000001</v>
      </c>
      <c r="D18" s="10">
        <f t="shared" si="0"/>
        <v>-6.4272656266329591</v>
      </c>
      <c r="E18" s="10">
        <f t="shared" si="5"/>
        <v>1.270803844219043</v>
      </c>
      <c r="F18" s="8">
        <f>F19</f>
        <v>2055805.8840099999</v>
      </c>
      <c r="G18" s="8">
        <f>G19</f>
        <v>2090045.0524899999</v>
      </c>
      <c r="H18" s="10">
        <f t="shared" si="1"/>
        <v>1.6654864521164805</v>
      </c>
      <c r="I18" s="10">
        <f t="shared" si="6"/>
        <v>1.4042053631060747</v>
      </c>
      <c r="J18" s="8">
        <f>J19</f>
        <v>2495371.6065400001</v>
      </c>
      <c r="K18" s="8">
        <f>K19</f>
        <v>2544818.8780399999</v>
      </c>
      <c r="L18" s="10">
        <f t="shared" si="3"/>
        <v>1.9815594346912424</v>
      </c>
      <c r="M18" s="10">
        <f t="shared" si="7"/>
        <v>1.4144678580938141</v>
      </c>
    </row>
    <row r="19" spans="1:13" ht="14" x14ac:dyDescent="0.3">
      <c r="A19" s="11" t="s">
        <v>9</v>
      </c>
      <c r="B19" s="12">
        <v>221852.63436</v>
      </c>
      <c r="C19" s="12">
        <v>207593.57625000001</v>
      </c>
      <c r="D19" s="13">
        <f t="shared" si="0"/>
        <v>-6.4272656266329591</v>
      </c>
      <c r="E19" s="13">
        <f t="shared" si="5"/>
        <v>1.270803844219043</v>
      </c>
      <c r="F19" s="12">
        <v>2055805.8840099999</v>
      </c>
      <c r="G19" s="12">
        <v>2090045.0524899999</v>
      </c>
      <c r="H19" s="13">
        <f t="shared" si="1"/>
        <v>1.6654864521164805</v>
      </c>
      <c r="I19" s="13">
        <f t="shared" si="6"/>
        <v>1.4042053631060747</v>
      </c>
      <c r="J19" s="12">
        <v>2495371.6065400001</v>
      </c>
      <c r="K19" s="12">
        <v>2544818.8780399999</v>
      </c>
      <c r="L19" s="13">
        <f t="shared" si="3"/>
        <v>1.9815594346912424</v>
      </c>
      <c r="M19" s="13">
        <f t="shared" si="7"/>
        <v>1.4144678580938141</v>
      </c>
    </row>
    <row r="20" spans="1:13" ht="15.5" x14ac:dyDescent="0.35">
      <c r="A20" s="9" t="s">
        <v>32</v>
      </c>
      <c r="B20" s="8">
        <f>B21</f>
        <v>439473.22240000003</v>
      </c>
      <c r="C20" s="8">
        <f>C21</f>
        <v>491737.40444999997</v>
      </c>
      <c r="D20" s="10">
        <f t="shared" si="0"/>
        <v>11.892461107091092</v>
      </c>
      <c r="E20" s="10">
        <f t="shared" si="5"/>
        <v>3.0102173449182255</v>
      </c>
      <c r="F20" s="8">
        <f>F21</f>
        <v>4071805.8130700001</v>
      </c>
      <c r="G20" s="8">
        <f>G21</f>
        <v>4486598.0630599996</v>
      </c>
      <c r="H20" s="10">
        <f t="shared" si="1"/>
        <v>10.186935945190877</v>
      </c>
      <c r="I20" s="10">
        <f t="shared" si="6"/>
        <v>3.0143393582566431</v>
      </c>
      <c r="J20" s="8">
        <f>J21</f>
        <v>4934005.5210899999</v>
      </c>
      <c r="K20" s="8">
        <f>K21</f>
        <v>5429454.35702</v>
      </c>
      <c r="L20" s="10">
        <f t="shared" si="3"/>
        <v>10.041513610235029</v>
      </c>
      <c r="M20" s="10">
        <f t="shared" si="7"/>
        <v>3.0178134645508137</v>
      </c>
    </row>
    <row r="21" spans="1:13" ht="14" x14ac:dyDescent="0.3">
      <c r="A21" s="11" t="s">
        <v>10</v>
      </c>
      <c r="B21" s="12">
        <v>439473.22240000003</v>
      </c>
      <c r="C21" s="12">
        <v>491737.40444999997</v>
      </c>
      <c r="D21" s="13">
        <f t="shared" si="0"/>
        <v>11.892461107091092</v>
      </c>
      <c r="E21" s="13">
        <f t="shared" si="5"/>
        <v>3.0102173449182255</v>
      </c>
      <c r="F21" s="12">
        <v>4071805.8130700001</v>
      </c>
      <c r="G21" s="12">
        <v>4486598.0630599996</v>
      </c>
      <c r="H21" s="13">
        <f t="shared" si="1"/>
        <v>10.186935945190877</v>
      </c>
      <c r="I21" s="13">
        <f t="shared" si="6"/>
        <v>3.0143393582566431</v>
      </c>
      <c r="J21" s="12">
        <v>4934005.5210899999</v>
      </c>
      <c r="K21" s="12">
        <v>5429454.35702</v>
      </c>
      <c r="L21" s="13">
        <f t="shared" si="3"/>
        <v>10.041513610235029</v>
      </c>
      <c r="M21" s="13">
        <f t="shared" si="7"/>
        <v>3.0178134645508137</v>
      </c>
    </row>
    <row r="22" spans="1:13" ht="16.5" x14ac:dyDescent="0.35">
      <c r="A22" s="19" t="s">
        <v>33</v>
      </c>
      <c r="B22" s="8">
        <f>B23+B27+B29</f>
        <v>12702877.902229998</v>
      </c>
      <c r="C22" s="8">
        <f>C23+C27+C29</f>
        <v>12426864.491870001</v>
      </c>
      <c r="D22" s="10">
        <f t="shared" si="0"/>
        <v>-2.1728415598763098</v>
      </c>
      <c r="E22" s="10">
        <f t="shared" si="5"/>
        <v>76.072234281659377</v>
      </c>
      <c r="F22" s="8">
        <f>F23+F27+F29</f>
        <v>112874833.48602998</v>
      </c>
      <c r="G22" s="8">
        <f>G23+G27+G29</f>
        <v>114710447.97434001</v>
      </c>
      <c r="H22" s="10">
        <f t="shared" si="1"/>
        <v>1.6262389335326994</v>
      </c>
      <c r="I22" s="10">
        <f t="shared" si="6"/>
        <v>77.0686861787824</v>
      </c>
      <c r="J22" s="8">
        <f>J23+J27+J29</f>
        <v>134903897.09748003</v>
      </c>
      <c r="K22" s="8">
        <f>K23+K27+K29</f>
        <v>138051301.32532001</v>
      </c>
      <c r="L22" s="10">
        <f t="shared" si="3"/>
        <v>2.3330713904919276</v>
      </c>
      <c r="M22" s="10">
        <f t="shared" si="7"/>
        <v>76.732033928907313</v>
      </c>
    </row>
    <row r="23" spans="1:13" ht="15.5" x14ac:dyDescent="0.35">
      <c r="A23" s="9" t="s">
        <v>34</v>
      </c>
      <c r="B23" s="8">
        <f>B24+B25+B26</f>
        <v>1115049.20447</v>
      </c>
      <c r="C23" s="8">
        <f>C24+C25+C26</f>
        <v>1108809.5906699998</v>
      </c>
      <c r="D23" s="10">
        <f>(C23-B23)/B23*100</f>
        <v>-0.55958192472465385</v>
      </c>
      <c r="E23" s="10">
        <f t="shared" si="5"/>
        <v>6.7876834909065691</v>
      </c>
      <c r="F23" s="8">
        <f>F24+F25+F26</f>
        <v>10361525.74676</v>
      </c>
      <c r="G23" s="8">
        <f>G24+G25+G26</f>
        <v>10135284.43385</v>
      </c>
      <c r="H23" s="10">
        <f t="shared" si="1"/>
        <v>-2.1834748900830987</v>
      </c>
      <c r="I23" s="10">
        <f t="shared" si="6"/>
        <v>6.8094325247497407</v>
      </c>
      <c r="J23" s="8">
        <f>J24+J25+J26</f>
        <v>12436287.548380001</v>
      </c>
      <c r="K23" s="8">
        <f>K24+K25+K26</f>
        <v>12179404.232109999</v>
      </c>
      <c r="L23" s="10">
        <f t="shared" si="3"/>
        <v>-2.0655948591624824</v>
      </c>
      <c r="M23" s="10">
        <f t="shared" si="7"/>
        <v>6.769588187871256</v>
      </c>
    </row>
    <row r="24" spans="1:13" ht="14" x14ac:dyDescent="0.3">
      <c r="A24" s="11" t="s">
        <v>11</v>
      </c>
      <c r="B24" s="12">
        <v>759073.42344000004</v>
      </c>
      <c r="C24" s="12">
        <v>705573.94687999994</v>
      </c>
      <c r="D24" s="13">
        <f t="shared" si="0"/>
        <v>-7.0479975859975408</v>
      </c>
      <c r="E24" s="13">
        <f t="shared" si="5"/>
        <v>4.319238101067719</v>
      </c>
      <c r="F24" s="12">
        <v>7088848.6980299996</v>
      </c>
      <c r="G24" s="12">
        <v>6648867.8004999999</v>
      </c>
      <c r="H24" s="13">
        <f t="shared" si="1"/>
        <v>-6.2066622701690752</v>
      </c>
      <c r="I24" s="13">
        <f t="shared" si="6"/>
        <v>4.467069172945525</v>
      </c>
      <c r="J24" s="12">
        <v>8508424.3884900007</v>
      </c>
      <c r="K24" s="12">
        <v>8017081.3295799997</v>
      </c>
      <c r="L24" s="13">
        <f t="shared" si="3"/>
        <v>-5.7747831616706682</v>
      </c>
      <c r="M24" s="13">
        <f t="shared" si="7"/>
        <v>4.4560750292566347</v>
      </c>
    </row>
    <row r="25" spans="1:13" ht="14" x14ac:dyDescent="0.3">
      <c r="A25" s="11" t="s">
        <v>12</v>
      </c>
      <c r="B25" s="12">
        <v>142955.52056999999</v>
      </c>
      <c r="C25" s="12">
        <v>148236.31511</v>
      </c>
      <c r="D25" s="13">
        <f t="shared" si="0"/>
        <v>3.6940123186178</v>
      </c>
      <c r="E25" s="13">
        <f t="shared" si="5"/>
        <v>0.90744271811085664</v>
      </c>
      <c r="F25" s="12">
        <v>1425423.7238</v>
      </c>
      <c r="G25" s="12">
        <v>1428221.9072400001</v>
      </c>
      <c r="H25" s="13">
        <f t="shared" si="1"/>
        <v>0.19630537876417881</v>
      </c>
      <c r="I25" s="13">
        <f t="shared" si="6"/>
        <v>0.95955676145004554</v>
      </c>
      <c r="J25" s="12">
        <v>1668149.18557</v>
      </c>
      <c r="K25" s="12">
        <v>1686338.64109</v>
      </c>
      <c r="L25" s="13">
        <f t="shared" si="3"/>
        <v>1.0903974103362231</v>
      </c>
      <c r="M25" s="13">
        <f t="shared" si="7"/>
        <v>0.93730513643490565</v>
      </c>
    </row>
    <row r="26" spans="1:13" ht="14" x14ac:dyDescent="0.3">
      <c r="A26" s="11" t="s">
        <v>13</v>
      </c>
      <c r="B26" s="12">
        <v>213020.26045999999</v>
      </c>
      <c r="C26" s="12">
        <v>254999.32868000001</v>
      </c>
      <c r="D26" s="13">
        <f t="shared" si="0"/>
        <v>19.706608249069653</v>
      </c>
      <c r="E26" s="13">
        <f t="shared" si="5"/>
        <v>1.561002671727995</v>
      </c>
      <c r="F26" s="12">
        <v>1847253.3249299999</v>
      </c>
      <c r="G26" s="12">
        <v>2058194.7261099999</v>
      </c>
      <c r="H26" s="13">
        <f t="shared" si="1"/>
        <v>11.419191852746753</v>
      </c>
      <c r="I26" s="13">
        <f t="shared" si="6"/>
        <v>1.3828065903541706</v>
      </c>
      <c r="J26" s="12">
        <v>2259713.97432</v>
      </c>
      <c r="K26" s="12">
        <v>2475984.26144</v>
      </c>
      <c r="L26" s="13">
        <f t="shared" si="3"/>
        <v>9.5706929982180924</v>
      </c>
      <c r="M26" s="13">
        <f t="shared" si="7"/>
        <v>1.3762080221797157</v>
      </c>
    </row>
    <row r="27" spans="1:13" ht="15.5" x14ac:dyDescent="0.35">
      <c r="A27" s="9" t="s">
        <v>35</v>
      </c>
      <c r="B27" s="8">
        <f>B28</f>
        <v>1582935.83326</v>
      </c>
      <c r="C27" s="8">
        <f>C28</f>
        <v>1934796.0269899999</v>
      </c>
      <c r="D27" s="10">
        <f t="shared" si="0"/>
        <v>22.228329559345209</v>
      </c>
      <c r="E27" s="10">
        <f t="shared" si="5"/>
        <v>11.844038111842217</v>
      </c>
      <c r="F27" s="8">
        <f>F28</f>
        <v>14355845.457599999</v>
      </c>
      <c r="G27" s="8">
        <f>G28</f>
        <v>16949747.132169999</v>
      </c>
      <c r="H27" s="10">
        <f t="shared" si="1"/>
        <v>18.068609628259725</v>
      </c>
      <c r="I27" s="10">
        <f t="shared" si="6"/>
        <v>11.387757310747634</v>
      </c>
      <c r="J27" s="8">
        <f>J28</f>
        <v>17109291.910939999</v>
      </c>
      <c r="K27" s="8">
        <f>K28</f>
        <v>19942758.159949999</v>
      </c>
      <c r="L27" s="10">
        <f t="shared" si="3"/>
        <v>16.560979050209728</v>
      </c>
      <c r="M27" s="10">
        <f t="shared" si="7"/>
        <v>11.084635791728054</v>
      </c>
    </row>
    <row r="28" spans="1:13" ht="14" x14ac:dyDescent="0.3">
      <c r="A28" s="11" t="s">
        <v>14</v>
      </c>
      <c r="B28" s="12">
        <v>1582935.83326</v>
      </c>
      <c r="C28" s="12">
        <v>1934796.0269899999</v>
      </c>
      <c r="D28" s="13">
        <f t="shared" si="0"/>
        <v>22.228329559345209</v>
      </c>
      <c r="E28" s="13">
        <f t="shared" si="5"/>
        <v>11.844038111842217</v>
      </c>
      <c r="F28" s="12">
        <v>14355845.457599999</v>
      </c>
      <c r="G28" s="12">
        <v>16949747.132169999</v>
      </c>
      <c r="H28" s="13">
        <f t="shared" si="1"/>
        <v>18.068609628259725</v>
      </c>
      <c r="I28" s="13">
        <f t="shared" si="6"/>
        <v>11.387757310747634</v>
      </c>
      <c r="J28" s="12">
        <v>17109291.910939999</v>
      </c>
      <c r="K28" s="12">
        <v>19942758.159949999</v>
      </c>
      <c r="L28" s="13">
        <f t="shared" si="3"/>
        <v>16.560979050209728</v>
      </c>
      <c r="M28" s="13">
        <f t="shared" si="7"/>
        <v>11.084635791728054</v>
      </c>
    </row>
    <row r="29" spans="1:13" ht="15.5" x14ac:dyDescent="0.35">
      <c r="A29" s="9" t="s">
        <v>36</v>
      </c>
      <c r="B29" s="8">
        <f>B30+B31+B32+B33+B34+B35+B36+B37+B38+B39+B40+B41</f>
        <v>10004892.864499999</v>
      </c>
      <c r="C29" s="8">
        <f>C30+C31+C32+C33+C34+C35+C36+C37+C38+C39+C40+C41</f>
        <v>9383258.87421</v>
      </c>
      <c r="D29" s="10">
        <f t="shared" si="0"/>
        <v>-6.2132998194885287</v>
      </c>
      <c r="E29" s="10">
        <f t="shared" si="5"/>
        <v>57.440512678910594</v>
      </c>
      <c r="F29" s="8">
        <f>F30+F31+F32+F33+F34+F35+F36+F37+F38+F39+F40+F41</f>
        <v>88157462.281669989</v>
      </c>
      <c r="G29" s="8">
        <f>G30+G31+G32+G33+G34+G35+G36+G37+G38+G39+G40+G41</f>
        <v>87625416.40832001</v>
      </c>
      <c r="H29" s="10">
        <f t="shared" si="1"/>
        <v>-0.60351768254178106</v>
      </c>
      <c r="I29" s="10">
        <f t="shared" si="6"/>
        <v>58.871496343285024</v>
      </c>
      <c r="J29" s="8">
        <f>J30+J31+J32+J33+J34+J35+J36+J37+J38+J39+J40+J41</f>
        <v>105358317.63816002</v>
      </c>
      <c r="K29" s="8">
        <f>K30+K31+K32+K33+K34+K35+K36+K37+K38+K39+K40+K41</f>
        <v>105929138.93326001</v>
      </c>
      <c r="L29" s="10">
        <f t="shared" si="3"/>
        <v>0.54179044226997153</v>
      </c>
      <c r="M29" s="10">
        <f t="shared" si="7"/>
        <v>58.877809949308002</v>
      </c>
    </row>
    <row r="30" spans="1:13" ht="14" x14ac:dyDescent="0.3">
      <c r="A30" s="24" t="s">
        <v>15</v>
      </c>
      <c r="B30" s="12">
        <v>1560769.0747799999</v>
      </c>
      <c r="C30" s="12">
        <v>1554684.53844</v>
      </c>
      <c r="D30" s="13">
        <f t="shared" si="0"/>
        <v>-0.38984218987408681</v>
      </c>
      <c r="E30" s="13">
        <f t="shared" si="5"/>
        <v>9.5171494402031644</v>
      </c>
      <c r="F30" s="12">
        <v>14797446.66357</v>
      </c>
      <c r="G30" s="12">
        <v>14843705.29692</v>
      </c>
      <c r="H30" s="13">
        <f t="shared" si="1"/>
        <v>0.31261226616808452</v>
      </c>
      <c r="I30" s="13">
        <f t="shared" si="6"/>
        <v>9.9728044433629925</v>
      </c>
      <c r="J30" s="12">
        <v>17668386.17667</v>
      </c>
      <c r="K30" s="12">
        <v>17675031.87455</v>
      </c>
      <c r="L30" s="13">
        <f t="shared" si="3"/>
        <v>3.7613496861275901E-2</v>
      </c>
      <c r="M30" s="13">
        <f t="shared" si="7"/>
        <v>9.8241822603068822</v>
      </c>
    </row>
    <row r="31" spans="1:13" ht="14" x14ac:dyDescent="0.3">
      <c r="A31" s="11" t="s">
        <v>16</v>
      </c>
      <c r="B31" s="12">
        <v>2918844.09448</v>
      </c>
      <c r="C31" s="12">
        <v>2816795.3793299999</v>
      </c>
      <c r="D31" s="13">
        <f t="shared" si="0"/>
        <v>-3.4962030121098442</v>
      </c>
      <c r="E31" s="13">
        <f t="shared" si="5"/>
        <v>17.2432811317831</v>
      </c>
      <c r="F31" s="12">
        <v>26326034.986099999</v>
      </c>
      <c r="G31" s="12">
        <v>25364305.809599999</v>
      </c>
      <c r="H31" s="13">
        <f t="shared" si="1"/>
        <v>-3.6531485922881579</v>
      </c>
      <c r="I31" s="13">
        <f t="shared" si="6"/>
        <v>17.041113160154378</v>
      </c>
      <c r="J31" s="12">
        <v>31457325.284570001</v>
      </c>
      <c r="K31" s="12">
        <v>30603292.423349999</v>
      </c>
      <c r="L31" s="13">
        <f t="shared" si="3"/>
        <v>-2.7148934421290747</v>
      </c>
      <c r="M31" s="13">
        <f t="shared" si="7"/>
        <v>17.010001716905734</v>
      </c>
    </row>
    <row r="32" spans="1:13" ht="14" x14ac:dyDescent="0.3">
      <c r="A32" s="11" t="s">
        <v>17</v>
      </c>
      <c r="B32" s="12">
        <v>130754.85827</v>
      </c>
      <c r="C32" s="12">
        <v>42330.465889999999</v>
      </c>
      <c r="D32" s="13">
        <f t="shared" si="0"/>
        <v>-67.626085600130878</v>
      </c>
      <c r="E32" s="13">
        <f t="shared" si="5"/>
        <v>0.25912997768202889</v>
      </c>
      <c r="F32" s="12">
        <v>922291.45637000003</v>
      </c>
      <c r="G32" s="12">
        <v>769017.85265000002</v>
      </c>
      <c r="H32" s="13">
        <f t="shared" si="1"/>
        <v>-16.618781694374768</v>
      </c>
      <c r="I32" s="13">
        <f t="shared" si="6"/>
        <v>0.51666780662404588</v>
      </c>
      <c r="J32" s="12">
        <v>1168833.7525299999</v>
      </c>
      <c r="K32" s="12">
        <v>837247.13659999997</v>
      </c>
      <c r="L32" s="13">
        <f t="shared" si="3"/>
        <v>-28.369014431031271</v>
      </c>
      <c r="M32" s="13">
        <f t="shared" si="7"/>
        <v>0.46536088450974095</v>
      </c>
    </row>
    <row r="33" spans="1:13" ht="14" x14ac:dyDescent="0.3">
      <c r="A33" s="11" t="s">
        <v>18</v>
      </c>
      <c r="B33" s="12">
        <v>1112817.774</v>
      </c>
      <c r="C33" s="12">
        <v>1073890.98701</v>
      </c>
      <c r="D33" s="13">
        <f t="shared" si="0"/>
        <v>-3.4980378548482758</v>
      </c>
      <c r="E33" s="13">
        <f t="shared" si="5"/>
        <v>6.5739259336281624</v>
      </c>
      <c r="F33" s="12">
        <v>9255591.0610600002</v>
      </c>
      <c r="G33" s="12">
        <v>9257660.1567400005</v>
      </c>
      <c r="H33" s="13">
        <f t="shared" si="1"/>
        <v>2.2355089657162278E-2</v>
      </c>
      <c r="I33" s="13">
        <f t="shared" si="6"/>
        <v>6.2197970452457172</v>
      </c>
      <c r="J33" s="12">
        <v>11355070.761740001</v>
      </c>
      <c r="K33" s="12">
        <v>11306048.71982</v>
      </c>
      <c r="L33" s="13">
        <f t="shared" si="3"/>
        <v>-0.43171938729943032</v>
      </c>
      <c r="M33" s="13">
        <f t="shared" si="7"/>
        <v>6.2841574519224936</v>
      </c>
    </row>
    <row r="34" spans="1:13" ht="14" x14ac:dyDescent="0.3">
      <c r="A34" s="11" t="s">
        <v>19</v>
      </c>
      <c r="B34" s="12">
        <v>702342.68391999998</v>
      </c>
      <c r="C34" s="12">
        <v>711883.02402999997</v>
      </c>
      <c r="D34" s="13">
        <f t="shared" si="0"/>
        <v>1.358359719325656</v>
      </c>
      <c r="E34" s="13">
        <f t="shared" si="5"/>
        <v>4.3578597175961571</v>
      </c>
      <c r="F34" s="12">
        <v>5946701.9842400001</v>
      </c>
      <c r="G34" s="12">
        <v>6415665.6720700003</v>
      </c>
      <c r="H34" s="13">
        <f t="shared" si="1"/>
        <v>7.8861138337325745</v>
      </c>
      <c r="I34" s="13">
        <f t="shared" si="6"/>
        <v>4.3103913639963682</v>
      </c>
      <c r="J34" s="12">
        <v>7131042.5231999997</v>
      </c>
      <c r="K34" s="12">
        <v>7780601.3581100004</v>
      </c>
      <c r="L34" s="13">
        <f t="shared" si="3"/>
        <v>9.1088902190211076</v>
      </c>
      <c r="M34" s="13">
        <f t="shared" si="7"/>
        <v>4.3246341154793528</v>
      </c>
    </row>
    <row r="35" spans="1:13" ht="14" x14ac:dyDescent="0.3">
      <c r="A35" s="11" t="s">
        <v>20</v>
      </c>
      <c r="B35" s="12">
        <v>715231.06463000004</v>
      </c>
      <c r="C35" s="12">
        <v>720366.81259999995</v>
      </c>
      <c r="D35" s="13">
        <f t="shared" si="0"/>
        <v>0.71805437766558844</v>
      </c>
      <c r="E35" s="13">
        <f t="shared" si="5"/>
        <v>4.4097940371596582</v>
      </c>
      <c r="F35" s="12">
        <v>6722243.4936600002</v>
      </c>
      <c r="G35" s="12">
        <v>6762553.16151</v>
      </c>
      <c r="H35" s="13">
        <f t="shared" si="1"/>
        <v>0.59964605399993931</v>
      </c>
      <c r="I35" s="13">
        <f t="shared" si="6"/>
        <v>4.5434491502319982</v>
      </c>
      <c r="J35" s="12">
        <v>7992090.9926500004</v>
      </c>
      <c r="K35" s="12">
        <v>8123233.3214800004</v>
      </c>
      <c r="L35" s="13">
        <f t="shared" si="3"/>
        <v>1.6409013479777228</v>
      </c>
      <c r="M35" s="13">
        <f t="shared" si="7"/>
        <v>4.5150767059224526</v>
      </c>
    </row>
    <row r="36" spans="1:13" ht="14" x14ac:dyDescent="0.3">
      <c r="A36" s="11" t="s">
        <v>21</v>
      </c>
      <c r="B36" s="12">
        <v>1489947.0423300001</v>
      </c>
      <c r="C36" s="12">
        <v>1173690.38689</v>
      </c>
      <c r="D36" s="13">
        <f t="shared" si="0"/>
        <v>-21.226033305548466</v>
      </c>
      <c r="E36" s="13">
        <f t="shared" si="5"/>
        <v>7.1848574629618271</v>
      </c>
      <c r="F36" s="12">
        <v>12402524.64852</v>
      </c>
      <c r="G36" s="12">
        <v>11742319.633859999</v>
      </c>
      <c r="H36" s="13">
        <f t="shared" si="1"/>
        <v>-5.3231501921569118</v>
      </c>
      <c r="I36" s="13">
        <f t="shared" si="6"/>
        <v>7.8891257322554118</v>
      </c>
      <c r="J36" s="12">
        <v>14635598.11114</v>
      </c>
      <c r="K36" s="12">
        <v>14838548.89676</v>
      </c>
      <c r="L36" s="13">
        <f t="shared" si="3"/>
        <v>1.3866928025682985</v>
      </c>
      <c r="M36" s="13">
        <f t="shared" si="7"/>
        <v>8.2476009024994905</v>
      </c>
    </row>
    <row r="37" spans="1:13" ht="14" x14ac:dyDescent="0.3">
      <c r="A37" s="14" t="s">
        <v>22</v>
      </c>
      <c r="B37" s="12">
        <v>261500.93969</v>
      </c>
      <c r="C37" s="12">
        <v>295526.19420999999</v>
      </c>
      <c r="D37" s="13">
        <f t="shared" si="0"/>
        <v>13.011522849721194</v>
      </c>
      <c r="E37" s="13">
        <f t="shared" si="5"/>
        <v>1.8090917380662035</v>
      </c>
      <c r="F37" s="12">
        <v>2482694.15863</v>
      </c>
      <c r="G37" s="12">
        <v>2936576.84106</v>
      </c>
      <c r="H37" s="13">
        <f t="shared" si="1"/>
        <v>18.281860488223064</v>
      </c>
      <c r="I37" s="13">
        <f t="shared" si="6"/>
        <v>1.9729512263273457</v>
      </c>
      <c r="J37" s="12">
        <v>2956348.7892499999</v>
      </c>
      <c r="K37" s="12">
        <v>3440520.5595</v>
      </c>
      <c r="L37" s="13">
        <f t="shared" si="3"/>
        <v>16.377356149942994</v>
      </c>
      <c r="M37" s="13">
        <f t="shared" si="7"/>
        <v>1.9123191000028426</v>
      </c>
    </row>
    <row r="38" spans="1:13" ht="14" x14ac:dyDescent="0.3">
      <c r="A38" s="11" t="s">
        <v>23</v>
      </c>
      <c r="B38" s="12">
        <v>471252.56047000003</v>
      </c>
      <c r="C38" s="12">
        <v>267294.50059000001</v>
      </c>
      <c r="D38" s="13">
        <f t="shared" si="0"/>
        <v>-43.279989752540345</v>
      </c>
      <c r="E38" s="13">
        <f t="shared" si="5"/>
        <v>1.6362687373298781</v>
      </c>
      <c r="F38" s="12">
        <v>3879201.4312800001</v>
      </c>
      <c r="G38" s="12">
        <v>3436302.5233100001</v>
      </c>
      <c r="H38" s="13">
        <f t="shared" si="1"/>
        <v>-11.417270173151566</v>
      </c>
      <c r="I38" s="13">
        <f t="shared" si="6"/>
        <v>2.3086939808968192</v>
      </c>
      <c r="J38" s="12">
        <v>4426099.3450100003</v>
      </c>
      <c r="K38" s="12">
        <v>3960048.3873800002</v>
      </c>
      <c r="L38" s="13">
        <f t="shared" si="3"/>
        <v>-10.529609059846964</v>
      </c>
      <c r="M38" s="13">
        <f t="shared" si="7"/>
        <v>2.2010844106749858</v>
      </c>
    </row>
    <row r="39" spans="1:13" ht="14" x14ac:dyDescent="0.3">
      <c r="A39" s="11" t="s">
        <v>24</v>
      </c>
      <c r="B39" s="12">
        <v>206633.42103999999</v>
      </c>
      <c r="C39" s="12">
        <v>280619.62258999998</v>
      </c>
      <c r="D39" s="13">
        <f>(C39-B39)/B39*100</f>
        <v>35.805534834405023</v>
      </c>
      <c r="E39" s="13">
        <f t="shared" si="5"/>
        <v>1.7178397404802597</v>
      </c>
      <c r="F39" s="12">
        <v>1553502.8389099999</v>
      </c>
      <c r="G39" s="12">
        <v>2135816.37953</v>
      </c>
      <c r="H39" s="13">
        <f t="shared" si="1"/>
        <v>37.483905792446102</v>
      </c>
      <c r="I39" s="13">
        <f t="shared" si="6"/>
        <v>1.4349570173967219</v>
      </c>
      <c r="J39" s="12">
        <v>1931760.43227</v>
      </c>
      <c r="K39" s="12">
        <v>2618269.8626899999</v>
      </c>
      <c r="L39" s="13">
        <f t="shared" si="3"/>
        <v>35.538021120625544</v>
      </c>
      <c r="M39" s="13">
        <f t="shared" si="7"/>
        <v>1.4552935757231904</v>
      </c>
    </row>
    <row r="40" spans="1:13" ht="14" x14ac:dyDescent="0.3">
      <c r="A40" s="11" t="s">
        <v>25</v>
      </c>
      <c r="B40" s="12">
        <v>422414.48459000001</v>
      </c>
      <c r="C40" s="12">
        <v>438404.00355999998</v>
      </c>
      <c r="D40" s="13">
        <f>(C40-B40)/B40*100</f>
        <v>3.7852676821723037</v>
      </c>
      <c r="E40" s="13">
        <f t="shared" si="5"/>
        <v>2.6837318529265763</v>
      </c>
      <c r="F40" s="12">
        <v>3770267.7454200001</v>
      </c>
      <c r="G40" s="12">
        <v>3869572.6497800001</v>
      </c>
      <c r="H40" s="13">
        <f t="shared" si="1"/>
        <v>2.6338952845095007</v>
      </c>
      <c r="I40" s="13">
        <f t="shared" si="6"/>
        <v>2.5997882970399071</v>
      </c>
      <c r="J40" s="12">
        <v>4511683.7769400002</v>
      </c>
      <c r="K40" s="12">
        <v>4631695.2534999996</v>
      </c>
      <c r="L40" s="13">
        <f t="shared" si="3"/>
        <v>2.660015251365774</v>
      </c>
      <c r="M40" s="13">
        <f t="shared" si="7"/>
        <v>2.5744009214546759</v>
      </c>
    </row>
    <row r="41" spans="1:13" ht="14" x14ac:dyDescent="0.3">
      <c r="A41" s="11" t="s">
        <v>26</v>
      </c>
      <c r="B41" s="12">
        <v>12384.8663</v>
      </c>
      <c r="C41" s="12">
        <v>7772.9590699999999</v>
      </c>
      <c r="D41" s="13">
        <f t="shared" si="0"/>
        <v>-37.238248022104202</v>
      </c>
      <c r="E41" s="13">
        <f t="shared" si="5"/>
        <v>4.7582909093572094E-2</v>
      </c>
      <c r="F41" s="12">
        <v>98961.813909999997</v>
      </c>
      <c r="G41" s="12">
        <v>91920.431289999993</v>
      </c>
      <c r="H41" s="13">
        <f t="shared" si="1"/>
        <v>-7.1152521783844129</v>
      </c>
      <c r="I41" s="13">
        <f t="shared" si="6"/>
        <v>6.1757119753311628E-2</v>
      </c>
      <c r="J41" s="12">
        <v>124077.69219</v>
      </c>
      <c r="K41" s="12">
        <v>114601.13952</v>
      </c>
      <c r="L41" s="13">
        <f t="shared" si="3"/>
        <v>-7.6375958504197285</v>
      </c>
      <c r="M41" s="13">
        <f t="shared" si="7"/>
        <v>6.3697903906156442E-2</v>
      </c>
    </row>
    <row r="42" spans="1:13" ht="15.5" x14ac:dyDescent="0.35">
      <c r="A42" s="20" t="s">
        <v>37</v>
      </c>
      <c r="B42" s="8">
        <f>B43</f>
        <v>415068.17206999997</v>
      </c>
      <c r="C42" s="8">
        <f>C43</f>
        <v>374789.71263000002</v>
      </c>
      <c r="D42" s="10">
        <f t="shared" si="0"/>
        <v>-9.7040587909031757</v>
      </c>
      <c r="E42" s="10">
        <f t="shared" si="5"/>
        <v>2.2943109136015689</v>
      </c>
      <c r="F42" s="8">
        <f>F43</f>
        <v>3788927.7054400002</v>
      </c>
      <c r="G42" s="8">
        <f>G43</f>
        <v>3576174.3103399999</v>
      </c>
      <c r="H42" s="10">
        <f t="shared" si="1"/>
        <v>-5.6151347198981121</v>
      </c>
      <c r="I42" s="10">
        <f t="shared" si="6"/>
        <v>2.4026674161874899</v>
      </c>
      <c r="J42" s="8">
        <f>J43</f>
        <v>4583145.9885999998</v>
      </c>
      <c r="K42" s="8">
        <f>K43</f>
        <v>4348530.5622800002</v>
      </c>
      <c r="L42" s="10">
        <f t="shared" si="3"/>
        <v>-5.1190912727540434</v>
      </c>
      <c r="M42" s="10">
        <f t="shared" si="7"/>
        <v>2.4170115851313647</v>
      </c>
    </row>
    <row r="43" spans="1:13" ht="14" x14ac:dyDescent="0.3">
      <c r="A43" s="11" t="s">
        <v>27</v>
      </c>
      <c r="B43" s="12">
        <v>415068.17206999997</v>
      </c>
      <c r="C43" s="12">
        <v>374789.71263000002</v>
      </c>
      <c r="D43" s="13">
        <f t="shared" si="0"/>
        <v>-9.7040587909031757</v>
      </c>
      <c r="E43" s="13">
        <f t="shared" si="5"/>
        <v>2.2943109136015689</v>
      </c>
      <c r="F43" s="12">
        <v>3788927.7054400002</v>
      </c>
      <c r="G43" s="12">
        <v>3576174.3103399999</v>
      </c>
      <c r="H43" s="13">
        <f t="shared" si="1"/>
        <v>-5.6151347198981121</v>
      </c>
      <c r="I43" s="13">
        <f t="shared" si="6"/>
        <v>2.4026674161874899</v>
      </c>
      <c r="J43" s="12">
        <v>4583145.9885999998</v>
      </c>
      <c r="K43" s="12">
        <v>4348530.5622800002</v>
      </c>
      <c r="L43" s="13">
        <f t="shared" si="3"/>
        <v>-5.1190912727540434</v>
      </c>
      <c r="M43" s="13">
        <f t="shared" si="7"/>
        <v>2.4170115851313647</v>
      </c>
    </row>
    <row r="44" spans="1:13" ht="15.5" x14ac:dyDescent="0.35">
      <c r="A44" s="9" t="s">
        <v>38</v>
      </c>
      <c r="B44" s="8">
        <f>B8+B22+B42</f>
        <v>15279577.642259998</v>
      </c>
      <c r="C44" s="8">
        <f>C8+C22+C42</f>
        <v>15229714.64065</v>
      </c>
      <c r="D44" s="10">
        <f t="shared" si="0"/>
        <v>-0.32633756493430532</v>
      </c>
      <c r="E44" s="10">
        <f t="shared" si="5"/>
        <v>93.230148356756104</v>
      </c>
      <c r="F44" s="15">
        <f>F8+F22+F42</f>
        <v>134904623.48462999</v>
      </c>
      <c r="G44" s="15">
        <f>G8+G22+G42</f>
        <v>137064522.18145001</v>
      </c>
      <c r="H44" s="16">
        <f t="shared" si="1"/>
        <v>1.6010560950611918</v>
      </c>
      <c r="I44" s="16">
        <f t="shared" si="6"/>
        <v>92.08736285826285</v>
      </c>
      <c r="J44" s="15">
        <f>J8+J22+J42</f>
        <v>162021905.06554002</v>
      </c>
      <c r="K44" s="15">
        <f>K8+K22+K42</f>
        <v>165560945.80641001</v>
      </c>
      <c r="L44" s="16">
        <f t="shared" si="3"/>
        <v>2.184297696930801</v>
      </c>
      <c r="M44" s="16">
        <f t="shared" si="7"/>
        <v>92.022516187534322</v>
      </c>
    </row>
    <row r="45" spans="1:13" ht="15.5" x14ac:dyDescent="0.35">
      <c r="A45" s="21" t="s">
        <v>39</v>
      </c>
      <c r="B45" s="26">
        <f>+B46-B44</f>
        <v>397282.43974000029</v>
      </c>
      <c r="C45" s="26">
        <f>+C46-C44</f>
        <v>431366.0713500008</v>
      </c>
      <c r="D45" s="27">
        <f t="shared" si="0"/>
        <v>8.5791940948375132</v>
      </c>
      <c r="E45" s="27">
        <f t="shared" si="5"/>
        <v>2.6406484807462678</v>
      </c>
      <c r="F45" s="26">
        <f t="shared" ref="F45:G45" si="8">+F46-F44</f>
        <v>3714198.729369998</v>
      </c>
      <c r="G45" s="26">
        <f t="shared" si="8"/>
        <v>4361190.9975500107</v>
      </c>
      <c r="H45" s="28">
        <f t="shared" si="1"/>
        <v>17.419430550765263</v>
      </c>
      <c r="I45" s="28">
        <f t="shared" si="6"/>
        <v>2.9300841056003781</v>
      </c>
      <c r="J45" s="26">
        <f t="shared" ref="J45:K45" si="9">+J46-J44</f>
        <v>4630906.0814575255</v>
      </c>
      <c r="K45" s="26">
        <f t="shared" si="9"/>
        <v>5166558.6135774851</v>
      </c>
      <c r="L45" s="28">
        <f t="shared" si="3"/>
        <v>11.566905540683498</v>
      </c>
      <c r="M45" s="28">
        <f t="shared" si="7"/>
        <v>2.8716900675821786</v>
      </c>
    </row>
    <row r="46" spans="1:13" s="18" customFormat="1" ht="22.5" customHeight="1" x14ac:dyDescent="0.4">
      <c r="A46" s="17" t="s">
        <v>43</v>
      </c>
      <c r="B46" s="30">
        <v>15676860.081999999</v>
      </c>
      <c r="C46" s="30">
        <v>15661080.712000001</v>
      </c>
      <c r="D46" s="40">
        <f t="shared" si="0"/>
        <v>-0.10065389317415049</v>
      </c>
      <c r="E46" s="31">
        <f t="shared" si="5"/>
        <v>95.870796837502368</v>
      </c>
      <c r="F46" s="32">
        <v>138618822.21399999</v>
      </c>
      <c r="G46" s="32">
        <v>141425713.17900002</v>
      </c>
      <c r="H46" s="33">
        <f t="shared" si="1"/>
        <v>2.0248988702751709</v>
      </c>
      <c r="I46" s="34">
        <f t="shared" si="6"/>
        <v>95.017446963863222</v>
      </c>
      <c r="J46" s="32">
        <v>166652811.14699754</v>
      </c>
      <c r="K46" s="32">
        <v>170727504.4199875</v>
      </c>
      <c r="L46" s="33">
        <f t="shared" si="3"/>
        <v>2.4450192258658277</v>
      </c>
      <c r="M46" s="34">
        <f t="shared" si="7"/>
        <v>94.894206255116501</v>
      </c>
    </row>
    <row r="47" spans="1:13" ht="20.25" customHeight="1" x14ac:dyDescent="0.35">
      <c r="B47" s="26">
        <f>+B48-B46</f>
        <v>912716.87700000405</v>
      </c>
      <c r="C47" s="26">
        <f>+C48-C46</f>
        <v>674530.57799999975</v>
      </c>
      <c r="D47" s="27">
        <f t="shared" si="0"/>
        <v>-26.096405687478402</v>
      </c>
      <c r="E47" s="27">
        <f t="shared" si="5"/>
        <v>4.1292031624976282</v>
      </c>
      <c r="F47" s="26">
        <f t="shared" ref="F47:G47" si="10">+F48-F46</f>
        <v>7170323.1290000379</v>
      </c>
      <c r="G47" s="26">
        <f t="shared" si="10"/>
        <v>7416123.4499999881</v>
      </c>
      <c r="H47" s="29">
        <f t="shared" si="1"/>
        <v>3.4280229297592211</v>
      </c>
      <c r="I47" s="29">
        <f t="shared" si="6"/>
        <v>4.9825530361367818</v>
      </c>
      <c r="J47" s="26">
        <f t="shared" ref="J47:K47" si="11">+J48-J46</f>
        <v>8716236.9070024788</v>
      </c>
      <c r="K47" s="26">
        <f t="shared" si="11"/>
        <v>9186013.1250124872</v>
      </c>
      <c r="L47" s="29">
        <f t="shared" si="3"/>
        <v>5.3896678465978596</v>
      </c>
      <c r="M47" s="29">
        <f t="shared" si="7"/>
        <v>5.1057937448834991</v>
      </c>
    </row>
    <row r="48" spans="1:13" ht="20" x14ac:dyDescent="0.4">
      <c r="B48" s="30">
        <v>16589576.959000003</v>
      </c>
      <c r="C48" s="30">
        <v>16335611.290000001</v>
      </c>
      <c r="D48" s="40">
        <f t="shared" si="0"/>
        <v>-1.5308748958919225</v>
      </c>
      <c r="E48" s="31">
        <f t="shared" si="5"/>
        <v>100</v>
      </c>
      <c r="F48" s="32">
        <v>145789145.34300002</v>
      </c>
      <c r="G48" s="32">
        <v>148841836.62900001</v>
      </c>
      <c r="H48" s="33">
        <f t="shared" si="1"/>
        <v>2.0939084859972783</v>
      </c>
      <c r="I48" s="34">
        <f t="shared" si="6"/>
        <v>100</v>
      </c>
      <c r="J48" s="32">
        <v>175369048.05400002</v>
      </c>
      <c r="K48" s="32">
        <v>179913517.54499999</v>
      </c>
      <c r="L48" s="33">
        <f t="shared" si="3"/>
        <v>2.5913748984944163</v>
      </c>
      <c r="M48" s="34">
        <f t="shared" si="7"/>
        <v>100</v>
      </c>
    </row>
    <row r="49" spans="1:3" ht="14.5" x14ac:dyDescent="0.25">
      <c r="A49" s="1" t="s">
        <v>53</v>
      </c>
      <c r="C49" s="23"/>
    </row>
    <row r="50" spans="1:3" ht="25" x14ac:dyDescent="0.25">
      <c r="A50" s="25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2019-11-05T08:06:29Z</dcterms:modified>
</cp:coreProperties>
</file>